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65491" windowWidth="13020" windowHeight="7035" tabRatio="759" firstSheet="3" activeTab="3"/>
  </bookViews>
  <sheets>
    <sheet name="0000000" sheetId="1" state="veryHidden" r:id="rId1"/>
    <sheet name="EQUITY" sheetId="2" state="hidden" r:id="rId2"/>
    <sheet name="Notes" sheetId="3" state="hidden" r:id="rId3"/>
    <sheet name="BS" sheetId="4" r:id="rId4"/>
    <sheet name="P&amp;L" sheetId="5" r:id="rId5"/>
    <sheet name="CF" sheetId="6" r:id="rId6"/>
    <sheet name="EQUITY " sheetId="7" r:id="rId7"/>
    <sheet name="Qtr- rep 1" sheetId="8" state="hidden" r:id="rId8"/>
  </sheets>
  <definedNames>
    <definedName name="_xlnm.Print_Area" localSheetId="3">'BS'!$A$1:$L$69</definedName>
    <definedName name="_xlnm.Print_Area" localSheetId="5">'CF'!$B$1:$K$70</definedName>
    <definedName name="_xlnm.Print_Area" localSheetId="6">'EQUITY '!$B$2:$R$62</definedName>
    <definedName name="_xlnm.Print_Area" localSheetId="4">'P&amp;L'!$A$1:$S$50</definedName>
    <definedName name="_xlnm.Print_Titles" localSheetId="2">'Notes'!$1:$5</definedName>
  </definedNames>
  <calcPr fullCalcOnLoad="1"/>
</workbook>
</file>

<file path=xl/comments4.xml><?xml version="1.0" encoding="utf-8"?>
<comments xmlns="http://schemas.openxmlformats.org/spreadsheetml/2006/main">
  <authors>
    <author>KooiChen</author>
  </authors>
  <commentList>
    <comment ref="H63" authorId="0">
      <text>
        <r>
          <rPr>
            <sz val="9"/>
            <rFont val="Tahoma"/>
            <family val="2"/>
          </rPr>
          <t>KooiChen:
kiv for provision for taxation of RM544,352
(PW Farms)</t>
        </r>
      </text>
    </comment>
    <comment ref="J63"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<sst xmlns="http://schemas.openxmlformats.org/spreadsheetml/2006/main" count="481" uniqueCount="292">
  <si>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</si>
  <si>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</si>
  <si>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</si>
  <si>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</si>
  <si>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</si>
  <si>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</si>
  <si>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</si>
  <si>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</si>
  <si>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</si>
  <si>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</si>
  <si>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</si>
  <si>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</si>
  <si>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</si>
  <si>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</si>
  <si>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</si>
  <si>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</si>
  <si>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</si>
  <si>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</si>
  <si>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</si>
  <si>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</si>
  <si>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</si>
  <si>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</si>
  <si>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</si>
  <si>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</si>
  <si>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</si>
  <si>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</si>
  <si>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</si>
  <si>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</si>
  <si>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</si>
  <si>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</si>
  <si>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</si>
  <si>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</si>
  <si>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</si>
  <si>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</si>
  <si>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</si>
  <si>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</si>
  <si>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</si>
  <si>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</si>
  <si>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</si>
  <si>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</si>
  <si>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</si>
  <si>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</si>
  <si>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</si>
  <si>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</si>
  <si>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</si>
  <si>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</si>
  <si>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</si>
  <si>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</si>
  <si>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</si>
  <si>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</si>
  <si>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</si>
  <si>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</si>
  <si>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</si>
  <si>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</si>
  <si>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</si>
  <si>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</si>
  <si>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</si>
  <si>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</si>
  <si>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</si>
  <si>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</si>
  <si>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</si>
  <si>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</si>
  <si>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</si>
  <si>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</si>
  <si>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</si>
  <si>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</si>
  <si>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</si>
  <si>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</si>
  <si>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</si>
  <si>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</si>
  <si>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</si>
  <si>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</si>
  <si>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</si>
  <si>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</si>
  <si>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</si>
  <si>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</si>
  <si>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</si>
  <si>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</si>
  <si>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</si>
  <si>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</si>
  <si>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</si>
  <si>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</si>
  <si>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</si>
  <si>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</si>
  <si>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</si>
  <si>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</si>
  <si>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</si>
  <si>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</si>
  <si>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</si>
  <si>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</si>
  <si>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</si>
  <si>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</si>
  <si>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</si>
  <si>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</si>
  <si>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</si>
  <si>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</si>
  <si>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</si>
  <si>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</si>
  <si>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</si>
  <si>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</si>
  <si>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</si>
  <si>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</si>
  <si>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</si>
  <si>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</si>
  <si>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</si>
  <si>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</si>
  <si>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</si>
  <si>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</si>
  <si>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</si>
  <si>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</si>
  <si>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</si>
  <si>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</si>
  <si>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</si>
  <si>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</si>
  <si>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</si>
  <si>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</si>
  <si>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</si>
  <si>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</si>
  <si>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</si>
  <si>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</si>
  <si>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</si>
  <si>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</si>
  <si>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</si>
  <si>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</si>
  <si>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</si>
  <si>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</si>
  <si>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</si>
  <si>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</si>
  <si>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</si>
  <si>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</si>
  <si>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</si>
  <si>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</si>
  <si>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</si>
  <si>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</si>
  <si>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</si>
  <si>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</si>
  <si>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</si>
  <si>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</si>
  <si>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</si>
  <si>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</si>
  <si>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</si>
  <si>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</si>
  <si>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</si>
  <si>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</si>
  <si>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</si>
  <si>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</si>
  <si>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</si>
  <si>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</si>
  <si>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</si>
  <si>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</si>
  <si>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</si>
  <si>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</si>
  <si>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</si>
  <si>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</si>
  <si>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</si>
  <si>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</si>
  <si>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</si>
  <si>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</si>
  <si>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</si>
  <si>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</si>
  <si>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</si>
  <si>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</si>
  <si>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</si>
  <si>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</si>
  <si>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</si>
  <si>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</si>
  <si>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</si>
  <si>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</si>
  <si>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</si>
  <si>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</si>
  <si>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</si>
  <si>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</si>
  <si>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</si>
  <si>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</si>
  <si>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</si>
  <si>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</si>
  <si>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</si>
  <si>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</si>
  <si>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</si>
  <si>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</si>
  <si>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</si>
  <si>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</si>
  <si>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</si>
  <si>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</si>
  <si>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</si>
  <si>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</si>
  <si>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</si>
  <si>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</si>
  <si>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</si>
  <si>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</si>
  <si>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</si>
  <si>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</si>
  <si>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</si>
  <si>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</si>
  <si>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</si>
  <si>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</si>
  <si>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</si>
  <si>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</si>
  <si>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</si>
  <si>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</si>
  <si>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</si>
  <si>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Provision for Bad Debt</t>
  </si>
  <si>
    <t>Condensed Consolidated Balance Sheet</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</si>
  <si>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</si>
  <si>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</si>
  <si>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</si>
  <si>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</si>
  <si>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</si>
  <si>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</si>
  <si>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</si>
  <si>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</si>
  <si>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</si>
  <si>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</si>
  <si>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</si>
  <si>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</si>
  <si>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</si>
  <si>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</si>
  <si>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</si>
  <si>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</si>
  <si>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</si>
  <si>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Net  assets per share (RM)</t>
  </si>
  <si>
    <t xml:space="preserve">The Condensed Consolidated Balance Sheets should be read in conjunction with the </t>
  </si>
  <si>
    <t>PW -1</t>
  </si>
  <si>
    <t>Attributable to Equity Holder of the Parent</t>
  </si>
  <si>
    <t xml:space="preserve">Minority </t>
  </si>
  <si>
    <t>Interest</t>
  </si>
  <si>
    <t>Equity</t>
  </si>
  <si>
    <t>Acquisition / Additions</t>
  </si>
  <si>
    <t>PW CONSOLIDATED BHD</t>
  </si>
  <si>
    <t>Condensed Consolidated Income Statements</t>
  </si>
  <si>
    <t>Profit before Taxation</t>
  </si>
  <si>
    <t>Profit for the period</t>
  </si>
  <si>
    <t>Attributable to:</t>
  </si>
  <si>
    <t>Equity Holders of the Parent</t>
  </si>
  <si>
    <t>EPS - Basic (sen)</t>
  </si>
  <si>
    <t xml:space="preserve">        - Diluted (sen)</t>
  </si>
  <si>
    <t xml:space="preserve">The Condensed Consolidated Income Statement should be read in conjunction with the </t>
  </si>
  <si>
    <t>PW -2</t>
  </si>
  <si>
    <t>31 Dec 2008</t>
  </si>
  <si>
    <t>Revaluation surplus</t>
  </si>
  <si>
    <t>Condensed Consolidated Cash Flow Statements</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</si>
  <si>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</si>
  <si>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</si>
  <si>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</si>
  <si>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</si>
  <si>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</si>
  <si>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</si>
  <si>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</si>
  <si>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</si>
  <si>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</si>
  <si>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</si>
  <si>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</si>
  <si>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</si>
  <si>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</si>
  <si>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</si>
  <si>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</si>
  <si>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</si>
  <si>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</si>
  <si>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</si>
  <si>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</si>
  <si>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</si>
  <si>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Interest received</t>
  </si>
  <si>
    <t>- Rental received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</si>
  <si>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</si>
  <si>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</si>
  <si>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</si>
  <si>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</si>
  <si>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</si>
  <si>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</si>
  <si>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</si>
  <si>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</si>
  <si>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</si>
  <si>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</si>
  <si>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Annual Financial Report for the Year Ended 31 December 2008</t>
  </si>
  <si>
    <t xml:space="preserve">Balance as at 1 January 2008 </t>
  </si>
  <si>
    <t>Balance as at 1 January 2009</t>
  </si>
  <si>
    <t>6  months</t>
  </si>
  <si>
    <t>30 Jun. 2008</t>
  </si>
  <si>
    <t>- Fixed deposits withdrawn</t>
  </si>
  <si>
    <t>Cash and cash equivalents as at 31 December</t>
  </si>
  <si>
    <t>PW -3</t>
  </si>
  <si>
    <t>For The Period Ended 30 June 2009</t>
  </si>
  <si>
    <t>30 Jun. 2009</t>
  </si>
  <si>
    <t>As At 30 June 2009</t>
  </si>
  <si>
    <t>30 June 2009</t>
  </si>
  <si>
    <t>ended 30 June 2009</t>
  </si>
  <si>
    <t xml:space="preserve">6 months </t>
  </si>
  <si>
    <t>Balance as at 30 June 2008</t>
  </si>
  <si>
    <t>Balance as at 30 June 2009</t>
  </si>
  <si>
    <t>For The Period Ended 30 June 2008</t>
  </si>
  <si>
    <t>ended 30 June 2008</t>
  </si>
  <si>
    <t>PW- 4</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</si>
</sst>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 numFmtId="203" formatCode="0.00_);[Red]\(0.00\)"/>
  </numFmts>
  <fonts count="40">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1"/>
      <color indexed="12"/>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sz val="11"/>
      <color indexed="60"/>
      <name val="Times New Roman"/>
      <family val="1"/>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5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3" xfId="23" applyNumberFormat="1" applyFont="1" applyFill="1" applyBorder="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11" fillId="0" borderId="0" xfId="0" applyFont="1" applyAlignment="1">
      <alignment horizontal="center"/>
    </xf>
    <xf numFmtId="175" fontId="2" fillId="0" borderId="6" xfId="23" applyNumberFormat="1" applyFont="1" applyFill="1" applyBorder="1" applyAlignment="1">
      <alignment/>
    </xf>
    <xf numFmtId="0" fontId="2" fillId="0" borderId="0" xfId="0" applyFont="1" applyBorder="1" applyAlignment="1">
      <alignment/>
    </xf>
    <xf numFmtId="175" fontId="2" fillId="0" borderId="0" xfId="0" applyNumberFormat="1" applyFont="1" applyAlignment="1">
      <alignment/>
    </xf>
    <xf numFmtId="0" fontId="29" fillId="0" borderId="0" xfId="0" applyFont="1" applyAlignment="1">
      <alignment/>
    </xf>
    <xf numFmtId="0" fontId="0" fillId="0" borderId="0" xfId="0" applyFont="1" applyAlignment="1">
      <alignment/>
    </xf>
    <xf numFmtId="0" fontId="30" fillId="0" borderId="0" xfId="0" applyFont="1" applyAlignment="1">
      <alignment/>
    </xf>
    <xf numFmtId="0" fontId="31" fillId="0" borderId="0" xfId="0" applyFont="1" applyAlignment="1">
      <alignment/>
    </xf>
    <xf numFmtId="0" fontId="0" fillId="0" borderId="0" xfId="0" applyFont="1" applyAlignment="1">
      <alignment horizontal="left"/>
    </xf>
    <xf numFmtId="0" fontId="30" fillId="0" borderId="0" xfId="0" applyFont="1" applyAlignment="1">
      <alignment horizontal="center"/>
    </xf>
    <xf numFmtId="0" fontId="0" fillId="0" borderId="0" xfId="0" applyAlignment="1">
      <alignment/>
    </xf>
    <xf numFmtId="0" fontId="30" fillId="0" borderId="0" xfId="0" applyFont="1" applyAlignment="1">
      <alignment/>
    </xf>
    <xf numFmtId="0" fontId="30" fillId="0" borderId="0" xfId="0" applyFont="1" applyAlignment="1">
      <alignment horizontal="left"/>
    </xf>
    <xf numFmtId="0" fontId="30"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30" fillId="0" borderId="0" xfId="0" applyFont="1" applyAlignment="1">
      <alignment/>
    </xf>
    <xf numFmtId="14" fontId="30"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30" fillId="0" borderId="0" xfId="23" applyNumberFormat="1" applyFont="1" applyAlignment="1">
      <alignment/>
    </xf>
    <xf numFmtId="175" fontId="30"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2" fillId="0" borderId="0" xfId="0" applyFont="1" applyAlignment="1">
      <alignment/>
    </xf>
    <xf numFmtId="175" fontId="0" fillId="0" borderId="6" xfId="23" applyNumberFormat="1" applyBorder="1" applyAlignment="1">
      <alignment/>
    </xf>
    <xf numFmtId="0" fontId="30"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8" fillId="0" borderId="0" xfId="0" applyFont="1" applyBorder="1" applyAlignment="1">
      <alignment horizontal="center"/>
    </xf>
    <xf numFmtId="0" fontId="33" fillId="0" borderId="3" xfId="0" applyFont="1" applyBorder="1" applyAlignment="1">
      <alignment/>
    </xf>
    <xf numFmtId="0" fontId="33"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4"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19"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19" xfId="23" applyNumberFormat="1" applyFont="1" applyBorder="1" applyAlignment="1">
      <alignment/>
    </xf>
    <xf numFmtId="43" fontId="2" fillId="0" borderId="19"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4" fillId="0" borderId="0" xfId="0" applyFont="1" applyAlignment="1">
      <alignment horizontal="center"/>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49" fontId="2" fillId="0" borderId="0" xfId="0" applyNumberFormat="1" applyFont="1" applyAlignment="1">
      <alignment/>
    </xf>
    <xf numFmtId="16" fontId="8" fillId="0" borderId="0" xfId="0" applyNumberFormat="1" applyFont="1" applyBorder="1" applyAlignment="1" quotePrefix="1">
      <alignment horizontal="center"/>
    </xf>
    <xf numFmtId="0" fontId="28" fillId="0" borderId="0" xfId="0" applyFont="1" applyAlignment="1">
      <alignment/>
    </xf>
    <xf numFmtId="0" fontId="37" fillId="0" borderId="0" xfId="0" applyFont="1" applyAlignment="1">
      <alignment/>
    </xf>
    <xf numFmtId="43" fontId="2" fillId="0" borderId="0" xfId="23" applyFont="1" applyFill="1" applyAlignment="1">
      <alignment/>
    </xf>
    <xf numFmtId="0" fontId="8" fillId="0" borderId="0" xfId="0" applyFont="1" applyFill="1" applyAlignment="1">
      <alignment/>
    </xf>
    <xf numFmtId="175" fontId="1" fillId="0" borderId="0" xfId="0" applyNumberFormat="1" applyFont="1" applyFill="1" applyBorder="1" applyAlignment="1">
      <alignment/>
    </xf>
    <xf numFmtId="0" fontId="35"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30" fillId="0" borderId="0" xfId="0" applyFont="1" applyAlignment="1">
      <alignment horizontal="center"/>
    </xf>
    <xf numFmtId="0" fontId="0"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wrapText="1"/>
    </xf>
    <xf numFmtId="0" fontId="5" fillId="0" borderId="0" xfId="0" applyFont="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75" fontId="1" fillId="0" borderId="7" xfId="23" applyNumberFormat="1" applyFont="1" applyBorder="1" applyAlignment="1">
      <alignment horizontal="center"/>
    </xf>
    <xf numFmtId="175" fontId="1" fillId="0" borderId="21" xfId="23" applyNumberFormat="1" applyFont="1" applyBorder="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38" fillId="0" borderId="0" xfId="0" applyFont="1" applyAlignment="1">
      <alignment horizontal="righ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2876550"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xdr:row>
      <xdr:rowOff>28575</xdr:rowOff>
    </xdr:from>
    <xdr:to>
      <xdr:col>7</xdr:col>
      <xdr:colOff>390525</xdr:colOff>
      <xdr:row>3</xdr:row>
      <xdr:rowOff>76200</xdr:rowOff>
    </xdr:to>
    <xdr:pic>
      <xdr:nvPicPr>
        <xdr:cNvPr id="1" name="Picture 1"/>
        <xdr:cNvPicPr preferRelativeResize="1">
          <a:picLocks noChangeAspect="1"/>
        </xdr:cNvPicPr>
      </xdr:nvPicPr>
      <xdr:blipFill>
        <a:blip r:embed="rId1"/>
        <a:stretch>
          <a:fillRect/>
        </a:stretch>
      </xdr:blipFill>
      <xdr:spPr>
        <a:xfrm>
          <a:off x="4143375" y="190500"/>
          <a:ext cx="400050" cy="371475"/>
        </a:xfrm>
        <a:prstGeom prst="rect">
          <a:avLst/>
        </a:prstGeom>
        <a:noFill/>
        <a:ln w="9525" cmpd="sng">
          <a:noFill/>
        </a:ln>
      </xdr:spPr>
    </xdr:pic>
    <xdr:clientData/>
  </xdr:twoCellAnchor>
  <xdr:twoCellAnchor>
    <xdr:from>
      <xdr:col>11</xdr:col>
      <xdr:colOff>771525</xdr:colOff>
      <xdr:row>35</xdr:row>
      <xdr:rowOff>123825</xdr:rowOff>
    </xdr:from>
    <xdr:to>
      <xdr:col>13</xdr:col>
      <xdr:colOff>533400</xdr:colOff>
      <xdr:row>35</xdr:row>
      <xdr:rowOff>123825</xdr:rowOff>
    </xdr:to>
    <xdr:sp>
      <xdr:nvSpPr>
        <xdr:cNvPr id="2" name="Line 2"/>
        <xdr:cNvSpPr>
          <a:spLocks/>
        </xdr:cNvSpPr>
      </xdr:nvSpPr>
      <xdr:spPr>
        <a:xfrm>
          <a:off x="6943725" y="66770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35</xdr:row>
      <xdr:rowOff>123825</xdr:rowOff>
    </xdr:from>
    <xdr:to>
      <xdr:col>5</xdr:col>
      <xdr:colOff>76200</xdr:colOff>
      <xdr:row>35</xdr:row>
      <xdr:rowOff>123825</xdr:rowOff>
    </xdr:to>
    <xdr:sp>
      <xdr:nvSpPr>
        <xdr:cNvPr id="3" name="Line 3"/>
        <xdr:cNvSpPr>
          <a:spLocks/>
        </xdr:cNvSpPr>
      </xdr:nvSpPr>
      <xdr:spPr>
        <a:xfrm flipH="1">
          <a:off x="2428875" y="66770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4" name="Line 6"/>
        <xdr:cNvSpPr>
          <a:spLocks/>
        </xdr:cNvSpPr>
      </xdr:nvSpPr>
      <xdr:spPr>
        <a:xfrm>
          <a:off x="6943725"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5" name="Line 7"/>
        <xdr:cNvSpPr>
          <a:spLocks/>
        </xdr:cNvSpPr>
      </xdr:nvSpPr>
      <xdr:spPr>
        <a:xfrm flipH="1">
          <a:off x="2428875"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31" t="s">
        <v>83</v>
      </c>
      <c r="C5" s="131"/>
      <c r="D5" s="131"/>
      <c r="E5" s="131"/>
      <c r="F5" s="131"/>
      <c r="G5" s="131"/>
      <c r="H5" s="131"/>
      <c r="I5" s="131"/>
      <c r="J5" s="131"/>
      <c r="K5" s="131"/>
      <c r="L5" s="131"/>
    </row>
    <row r="6" spans="2:12" ht="12.75">
      <c r="B6" s="132"/>
      <c r="C6" s="132"/>
      <c r="D6" s="132"/>
      <c r="E6" s="132"/>
      <c r="F6" s="132"/>
      <c r="G6" s="132"/>
      <c r="H6" s="132"/>
      <c r="I6" s="132"/>
      <c r="J6" s="132"/>
      <c r="K6" s="132"/>
      <c r="L6" s="132"/>
    </row>
    <row r="7" spans="2:12" ht="15.75">
      <c r="B7" s="130" t="s">
        <v>25</v>
      </c>
      <c r="C7" s="130"/>
      <c r="D7" s="130"/>
      <c r="E7" s="130"/>
      <c r="F7" s="130"/>
      <c r="G7" s="130"/>
      <c r="H7" s="130"/>
      <c r="I7" s="130"/>
      <c r="J7" s="130"/>
      <c r="K7" s="130"/>
      <c r="L7" s="130"/>
    </row>
    <row r="8" spans="2:12" ht="15.75">
      <c r="B8" s="130" t="s">
        <v>85</v>
      </c>
      <c r="C8" s="130"/>
      <c r="D8" s="130"/>
      <c r="E8" s="130"/>
      <c r="F8" s="130"/>
      <c r="G8" s="130"/>
      <c r="H8" s="130"/>
      <c r="I8" s="130"/>
      <c r="J8" s="130"/>
      <c r="K8" s="130"/>
      <c r="L8" s="130"/>
    </row>
    <row r="9" spans="4:11" ht="12.75">
      <c r="D9" s="27"/>
      <c r="E9" s="27"/>
      <c r="F9" s="27"/>
      <c r="G9" s="27"/>
      <c r="H9" s="27"/>
      <c r="I9" s="27"/>
      <c r="J9" s="27"/>
      <c r="K9" s="27"/>
    </row>
    <row r="10" spans="4:12" ht="15" customHeight="1">
      <c r="D10" s="11"/>
      <c r="E10" s="11"/>
      <c r="F10" s="28"/>
      <c r="G10" s="28"/>
      <c r="H10" s="28"/>
      <c r="I10" s="28"/>
      <c r="J10" s="12"/>
      <c r="K10" s="12"/>
      <c r="L10" s="12"/>
    </row>
    <row r="11" spans="4:12" ht="14.25">
      <c r="D11" s="18" t="s">
        <v>27</v>
      </c>
      <c r="E11" s="26"/>
      <c r="F11" s="28" t="s">
        <v>93</v>
      </c>
      <c r="G11" s="28"/>
      <c r="H11" s="28" t="s">
        <v>27</v>
      </c>
      <c r="I11" s="28"/>
      <c r="J11" s="18" t="s">
        <v>29</v>
      </c>
      <c r="K11" s="18"/>
      <c r="L11" s="12"/>
    </row>
    <row r="12" spans="4:12" ht="14.25">
      <c r="D12" s="18" t="s">
        <v>30</v>
      </c>
      <c r="E12" s="26"/>
      <c r="F12" s="18" t="s">
        <v>27</v>
      </c>
      <c r="G12" s="18"/>
      <c r="H12" s="28"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9" t="s">
        <v>82</v>
      </c>
    </row>
    <row r="16" ht="15.75">
      <c r="B16" s="29" t="s">
        <v>87</v>
      </c>
    </row>
    <row r="17" spans="2:12" ht="30">
      <c r="B17" s="30" t="s">
        <v>91</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30" t="s">
        <v>72</v>
      </c>
      <c r="D20" s="14">
        <v>0</v>
      </c>
      <c r="E20" s="14"/>
      <c r="F20" s="14">
        <v>0</v>
      </c>
      <c r="G20" s="14"/>
      <c r="H20" s="14">
        <v>0</v>
      </c>
      <c r="I20" s="14"/>
      <c r="J20" s="21">
        <v>-2287</v>
      </c>
      <c r="K20" s="14"/>
      <c r="L20" s="14">
        <f>+D20+F20+H20+J20</f>
        <v>-2287</v>
      </c>
      <c r="M20" s="5"/>
    </row>
    <row r="21" spans="2:12" ht="15">
      <c r="B21" s="30"/>
      <c r="D21" s="14"/>
      <c r="E21" s="14"/>
      <c r="F21" s="14"/>
      <c r="G21" s="14"/>
      <c r="H21" s="14"/>
      <c r="I21" s="14"/>
      <c r="J21" s="14"/>
      <c r="K21" s="14"/>
      <c r="L21" s="14"/>
    </row>
    <row r="22" spans="2:12" ht="15">
      <c r="B22" s="30" t="s">
        <v>92</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6" t="s">
        <v>88</v>
      </c>
      <c r="D24" s="67">
        <f>+D17+D20+D22</f>
        <v>60911</v>
      </c>
      <c r="E24" s="20"/>
      <c r="F24" s="67">
        <f>+F17+F20+F22</f>
        <v>-806</v>
      </c>
      <c r="G24" s="14"/>
      <c r="H24" s="67">
        <f>+H17+H20+H22</f>
        <v>919</v>
      </c>
      <c r="I24" s="14"/>
      <c r="J24" s="67">
        <f>+J17+J20+J22</f>
        <v>35058</v>
      </c>
      <c r="K24" s="14"/>
      <c r="L24" s="67">
        <f>+L17+L20+L22</f>
        <v>96082</v>
      </c>
    </row>
    <row r="25" spans="2:12" ht="15">
      <c r="B25" s="30"/>
      <c r="D25" s="61"/>
      <c r="E25" s="8"/>
      <c r="F25" s="8"/>
      <c r="H25" s="8"/>
      <c r="J25" s="61"/>
      <c r="L25" s="8"/>
    </row>
    <row r="26" spans="2:12" ht="15">
      <c r="B26" s="2"/>
      <c r="J26" s="58"/>
      <c r="L26" s="58"/>
    </row>
    <row r="27" spans="2:7" ht="12.75">
      <c r="B27" s="11" t="s">
        <v>34</v>
      </c>
      <c r="E27" s="31"/>
      <c r="F27" s="31"/>
      <c r="G27" s="31"/>
    </row>
    <row r="28" spans="2:7" ht="12.75">
      <c r="B28" s="11" t="s">
        <v>86</v>
      </c>
      <c r="E28" s="31"/>
      <c r="F28" s="31"/>
      <c r="G28" s="31"/>
    </row>
    <row r="31" spans="2:12" ht="15.75">
      <c r="B31" s="130" t="s">
        <v>25</v>
      </c>
      <c r="C31" s="130"/>
      <c r="D31" s="130"/>
      <c r="E31" s="130"/>
      <c r="F31" s="130"/>
      <c r="G31" s="130"/>
      <c r="H31" s="130"/>
      <c r="I31" s="130"/>
      <c r="J31" s="130"/>
      <c r="K31" s="130"/>
      <c r="L31" s="130"/>
    </row>
    <row r="32" spans="2:12" ht="15.75">
      <c r="B32" s="130" t="s">
        <v>77</v>
      </c>
      <c r="C32" s="130"/>
      <c r="D32" s="130"/>
      <c r="E32" s="130"/>
      <c r="F32" s="130"/>
      <c r="G32" s="130"/>
      <c r="H32" s="130"/>
      <c r="I32" s="130"/>
      <c r="J32" s="130"/>
      <c r="K32" s="130"/>
      <c r="L32" s="130"/>
    </row>
    <row r="33" spans="4:11" ht="12.75">
      <c r="D33" s="27"/>
      <c r="E33" s="27"/>
      <c r="F33" s="27"/>
      <c r="G33" s="27"/>
      <c r="H33" s="27"/>
      <c r="I33" s="27"/>
      <c r="J33" s="27"/>
      <c r="K33" s="27"/>
    </row>
    <row r="34" spans="4:12" ht="14.25">
      <c r="D34" s="11"/>
      <c r="E34" s="11"/>
      <c r="F34" s="28" t="s">
        <v>26</v>
      </c>
      <c r="G34" s="28"/>
      <c r="H34" s="28"/>
      <c r="I34" s="28"/>
      <c r="J34" s="12"/>
      <c r="K34" s="12"/>
      <c r="L34" s="12"/>
    </row>
    <row r="35" spans="4:12" ht="14.25">
      <c r="D35" s="18" t="s">
        <v>27</v>
      </c>
      <c r="E35" s="26"/>
      <c r="F35" s="28" t="s">
        <v>28</v>
      </c>
      <c r="G35" s="28"/>
      <c r="H35" s="28" t="s">
        <v>27</v>
      </c>
      <c r="I35" s="28"/>
      <c r="J35" s="18" t="s">
        <v>29</v>
      </c>
      <c r="K35" s="18"/>
      <c r="L35" s="12"/>
    </row>
    <row r="36" spans="4:12" ht="14.25">
      <c r="D36" s="18" t="s">
        <v>30</v>
      </c>
      <c r="E36" s="26"/>
      <c r="F36" s="18" t="s">
        <v>30</v>
      </c>
      <c r="G36" s="18"/>
      <c r="H36" s="28"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9" t="s">
        <v>82</v>
      </c>
    </row>
    <row r="40" ht="15.75">
      <c r="B40" s="29" t="s">
        <v>78</v>
      </c>
    </row>
    <row r="41" ht="15">
      <c r="B41" s="2"/>
    </row>
    <row r="42" spans="2:12" ht="30">
      <c r="B42" s="30" t="s">
        <v>90</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30" t="s">
        <v>72</v>
      </c>
      <c r="D44" s="14"/>
      <c r="E44" s="14"/>
      <c r="F44" s="14"/>
      <c r="G44" s="14"/>
      <c r="H44" s="14"/>
      <c r="I44" s="14"/>
      <c r="J44" s="14">
        <v>1950</v>
      </c>
      <c r="K44" s="14"/>
      <c r="L44" s="14">
        <f>+D44+F44+H44+J44</f>
        <v>1950</v>
      </c>
    </row>
    <row r="45" spans="2:12" ht="15">
      <c r="B45" s="30"/>
      <c r="D45" s="14"/>
      <c r="E45" s="14"/>
      <c r="F45" s="14"/>
      <c r="G45" s="14"/>
      <c r="H45" s="14"/>
      <c r="I45" s="14"/>
      <c r="J45" s="14"/>
      <c r="K45" s="14"/>
      <c r="L45" s="14"/>
    </row>
    <row r="46" spans="2:12" ht="15">
      <c r="B46" s="30" t="s">
        <v>73</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6" t="s">
        <v>79</v>
      </c>
      <c r="D48" s="67">
        <f>D42+D46</f>
        <v>60911</v>
      </c>
      <c r="E48" s="20"/>
      <c r="F48" s="67">
        <v>0</v>
      </c>
      <c r="G48" s="14"/>
      <c r="H48" s="67">
        <v>919</v>
      </c>
      <c r="I48" s="14"/>
      <c r="J48" s="67">
        <f>J42+J46+J44</f>
        <v>33158</v>
      </c>
      <c r="K48" s="14"/>
      <c r="L48" s="67">
        <f>+D48+F48+H48+J48</f>
        <v>94988</v>
      </c>
    </row>
    <row r="49" spans="2:12" ht="15">
      <c r="B49" s="30"/>
      <c r="D49" s="8"/>
      <c r="E49" s="8"/>
      <c r="F49" s="8"/>
      <c r="H49" s="8"/>
      <c r="J49" s="8"/>
      <c r="L49" s="8"/>
    </row>
    <row r="50" ht="15">
      <c r="B50" s="2"/>
    </row>
    <row r="51" spans="2:7" ht="12.75">
      <c r="B51" s="11" t="s">
        <v>34</v>
      </c>
      <c r="E51" s="31"/>
      <c r="F51" s="31"/>
      <c r="G51" s="31"/>
    </row>
    <row r="52" spans="2:7" ht="12.75">
      <c r="B52" s="11" t="s">
        <v>80</v>
      </c>
      <c r="E52" s="31"/>
      <c r="F52" s="31"/>
      <c r="G52" s="31"/>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2" t="s">
        <v>95</v>
      </c>
    </row>
    <row r="2" ht="12.75">
      <c r="A2" s="73" t="s">
        <v>96</v>
      </c>
    </row>
    <row r="3" ht="15">
      <c r="A3" s="72" t="s">
        <v>94</v>
      </c>
    </row>
    <row r="5" ht="12.75">
      <c r="A5" s="73"/>
    </row>
    <row r="6" ht="15">
      <c r="A6" s="75" t="s">
        <v>97</v>
      </c>
    </row>
    <row r="8" spans="1:2" ht="12.75">
      <c r="A8" s="74">
        <v>1</v>
      </c>
      <c r="B8" s="74" t="s">
        <v>98</v>
      </c>
    </row>
    <row r="9" spans="2:10" ht="12.75">
      <c r="B9" s="136" t="s">
        <v>99</v>
      </c>
      <c r="C9" s="134"/>
      <c r="D9" s="134"/>
      <c r="E9" s="134"/>
      <c r="F9" s="134"/>
      <c r="G9" s="134"/>
      <c r="H9" s="134"/>
      <c r="I9" s="134"/>
      <c r="J9" s="134"/>
    </row>
    <row r="10" spans="2:10" ht="12.75">
      <c r="B10" s="134"/>
      <c r="C10" s="134"/>
      <c r="D10" s="134"/>
      <c r="E10" s="134"/>
      <c r="F10" s="134"/>
      <c r="G10" s="134"/>
      <c r="H10" s="134"/>
      <c r="I10" s="134"/>
      <c r="J10" s="134"/>
    </row>
    <row r="11" spans="2:10" ht="12.75">
      <c r="B11" s="134"/>
      <c r="C11" s="134"/>
      <c r="D11" s="134"/>
      <c r="E11" s="134"/>
      <c r="F11" s="134"/>
      <c r="G11" s="134"/>
      <c r="H11" s="134"/>
      <c r="I11" s="134"/>
      <c r="J11" s="134"/>
    </row>
    <row r="12" spans="2:10" ht="12.75">
      <c r="B12" s="134"/>
      <c r="C12" s="134"/>
      <c r="D12" s="134"/>
      <c r="E12" s="134"/>
      <c r="F12" s="134"/>
      <c r="G12" s="134"/>
      <c r="H12" s="134"/>
      <c r="I12" s="134"/>
      <c r="J12" s="134"/>
    </row>
    <row r="14" spans="2:10" ht="12.75">
      <c r="B14" s="136" t="s">
        <v>100</v>
      </c>
      <c r="C14" s="134"/>
      <c r="D14" s="134"/>
      <c r="E14" s="134"/>
      <c r="F14" s="134"/>
      <c r="G14" s="134"/>
      <c r="H14" s="134"/>
      <c r="I14" s="134"/>
      <c r="J14" s="134"/>
    </row>
    <row r="15" spans="2:10" ht="12.75">
      <c r="B15" s="134"/>
      <c r="C15" s="134"/>
      <c r="D15" s="134"/>
      <c r="E15" s="134"/>
      <c r="F15" s="134"/>
      <c r="G15" s="134"/>
      <c r="H15" s="134"/>
      <c r="I15" s="134"/>
      <c r="J15" s="134"/>
    </row>
    <row r="16" spans="2:10" ht="12.75">
      <c r="B16" s="78"/>
      <c r="C16" s="78"/>
      <c r="D16" s="78"/>
      <c r="E16" s="78"/>
      <c r="F16" s="78"/>
      <c r="G16" s="78"/>
      <c r="H16" s="78"/>
      <c r="I16" s="78"/>
      <c r="J16" s="78"/>
    </row>
    <row r="17" spans="2:10" ht="12.75">
      <c r="B17" s="136" t="s">
        <v>101</v>
      </c>
      <c r="C17" s="133"/>
      <c r="D17" s="133"/>
      <c r="E17" s="133"/>
      <c r="F17" s="133"/>
      <c r="G17" s="133"/>
      <c r="H17" s="133"/>
      <c r="I17" s="133"/>
      <c r="J17" s="133"/>
    </row>
    <row r="18" spans="2:10" ht="12.75">
      <c r="B18" s="133"/>
      <c r="C18" s="133"/>
      <c r="D18" s="133"/>
      <c r="E18" s="133"/>
      <c r="F18" s="133"/>
      <c r="G18" s="133"/>
      <c r="H18" s="133"/>
      <c r="I18" s="133"/>
      <c r="J18" s="133"/>
    </row>
    <row r="19" spans="2:10" ht="12.75">
      <c r="B19" s="133"/>
      <c r="C19" s="133"/>
      <c r="D19" s="133"/>
      <c r="E19" s="133"/>
      <c r="F19" s="133"/>
      <c r="G19" s="133"/>
      <c r="H19" s="133"/>
      <c r="I19" s="133"/>
      <c r="J19" s="133"/>
    </row>
    <row r="21" spans="1:2" ht="12.75">
      <c r="A21" s="79">
        <v>2</v>
      </c>
      <c r="B21" s="80" t="s">
        <v>102</v>
      </c>
    </row>
    <row r="22" ht="12.75">
      <c r="B22" s="76" t="s">
        <v>103</v>
      </c>
    </row>
    <row r="24" spans="1:2" ht="12.75">
      <c r="A24" s="74">
        <v>3</v>
      </c>
      <c r="B24" s="74" t="s">
        <v>104</v>
      </c>
    </row>
    <row r="25" spans="2:10" ht="12.75">
      <c r="B25" s="76" t="s">
        <v>105</v>
      </c>
      <c r="C25" s="78"/>
      <c r="D25" s="78"/>
      <c r="E25" s="78"/>
      <c r="F25" s="78"/>
      <c r="G25" s="78"/>
      <c r="H25" s="78"/>
      <c r="I25" s="78"/>
      <c r="J25" s="78"/>
    </row>
    <row r="26" spans="2:10" ht="12.75">
      <c r="B26" s="78"/>
      <c r="C26" s="78"/>
      <c r="D26" s="78"/>
      <c r="E26" s="78"/>
      <c r="F26" s="78"/>
      <c r="G26" s="78"/>
      <c r="H26" s="78"/>
      <c r="I26" s="78"/>
      <c r="J26" s="78"/>
    </row>
    <row r="27" spans="1:10" ht="12.75">
      <c r="A27" s="74">
        <v>4</v>
      </c>
      <c r="B27" s="137" t="s">
        <v>106</v>
      </c>
      <c r="C27" s="134"/>
      <c r="D27" s="134"/>
      <c r="E27" s="134"/>
      <c r="F27" s="134"/>
      <c r="G27" s="134"/>
      <c r="H27" s="134"/>
      <c r="I27" s="134"/>
      <c r="J27" s="134"/>
    </row>
    <row r="28" spans="2:10" ht="12.75">
      <c r="B28" s="134"/>
      <c r="C28" s="134"/>
      <c r="D28" s="134"/>
      <c r="E28" s="134"/>
      <c r="F28" s="134"/>
      <c r="G28" s="134"/>
      <c r="H28" s="134"/>
      <c r="I28" s="134"/>
      <c r="J28" s="134"/>
    </row>
    <row r="29" spans="2:10" ht="12.75">
      <c r="B29" s="136" t="s">
        <v>107</v>
      </c>
      <c r="C29" s="134"/>
      <c r="D29" s="134"/>
      <c r="E29" s="134"/>
      <c r="F29" s="134"/>
      <c r="G29" s="134"/>
      <c r="H29" s="134"/>
      <c r="I29" s="134"/>
      <c r="J29" s="134"/>
    </row>
    <row r="30" spans="2:10" ht="12.75">
      <c r="B30" s="134"/>
      <c r="C30" s="134"/>
      <c r="D30" s="134"/>
      <c r="E30" s="134"/>
      <c r="F30" s="134"/>
      <c r="G30" s="134"/>
      <c r="H30" s="134"/>
      <c r="I30" s="134"/>
      <c r="J30" s="134"/>
    </row>
    <row r="32" spans="1:10" ht="12.75">
      <c r="A32" s="74">
        <v>5</v>
      </c>
      <c r="B32" s="138" t="s">
        <v>108</v>
      </c>
      <c r="C32" s="134"/>
      <c r="D32" s="134"/>
      <c r="E32" s="134"/>
      <c r="F32" s="134"/>
      <c r="G32" s="134"/>
      <c r="H32" s="134"/>
      <c r="I32" s="134"/>
      <c r="J32" s="134"/>
    </row>
    <row r="33" spans="2:10" ht="12.75">
      <c r="B33" s="134"/>
      <c r="C33" s="134"/>
      <c r="D33" s="134"/>
      <c r="E33" s="134"/>
      <c r="F33" s="134"/>
      <c r="G33" s="134"/>
      <c r="H33" s="134"/>
      <c r="I33" s="134"/>
      <c r="J33" s="134"/>
    </row>
    <row r="34" spans="2:10" ht="12.75">
      <c r="B34" s="133" t="s">
        <v>109</v>
      </c>
      <c r="C34" s="134"/>
      <c r="D34" s="134"/>
      <c r="E34" s="134"/>
      <c r="F34" s="134"/>
      <c r="G34" s="134"/>
      <c r="H34" s="134"/>
      <c r="I34" s="134"/>
      <c r="J34" s="134"/>
    </row>
    <row r="35" spans="2:10" ht="12.75">
      <c r="B35" s="134"/>
      <c r="C35" s="134"/>
      <c r="D35" s="134"/>
      <c r="E35" s="134"/>
      <c r="F35" s="134"/>
      <c r="G35" s="134"/>
      <c r="H35" s="134"/>
      <c r="I35" s="134"/>
      <c r="J35" s="134"/>
    </row>
    <row r="37" spans="1:10" ht="12.75">
      <c r="A37" s="74">
        <v>6</v>
      </c>
      <c r="B37" s="84" t="s">
        <v>110</v>
      </c>
      <c r="C37" s="78"/>
      <c r="D37" s="78"/>
      <c r="E37" s="78"/>
      <c r="F37" s="78"/>
      <c r="G37" s="78"/>
      <c r="H37" s="78"/>
      <c r="I37" s="78"/>
      <c r="J37" s="78"/>
    </row>
    <row r="38" spans="2:10" ht="12.75">
      <c r="B38" s="133" t="s">
        <v>111</v>
      </c>
      <c r="C38" s="134"/>
      <c r="D38" s="134"/>
      <c r="E38" s="134"/>
      <c r="F38" s="134"/>
      <c r="G38" s="134"/>
      <c r="H38" s="134"/>
      <c r="I38" s="134"/>
      <c r="J38" s="134"/>
    </row>
    <row r="39" spans="2:10" ht="12.75">
      <c r="B39" s="134"/>
      <c r="C39" s="134"/>
      <c r="D39" s="134"/>
      <c r="E39" s="134"/>
      <c r="F39" s="134"/>
      <c r="G39" s="134"/>
      <c r="H39" s="134"/>
      <c r="I39" s="134"/>
      <c r="J39" s="134"/>
    </row>
    <row r="40" spans="2:10" ht="12.75">
      <c r="B40" s="134"/>
      <c r="C40" s="134"/>
      <c r="D40" s="134"/>
      <c r="E40" s="134"/>
      <c r="F40" s="134"/>
      <c r="G40" s="134"/>
      <c r="H40" s="134"/>
      <c r="I40" s="134"/>
      <c r="J40" s="134"/>
    </row>
    <row r="41" spans="2:10" ht="12.75">
      <c r="B41" s="134"/>
      <c r="C41" s="134"/>
      <c r="D41" s="134"/>
      <c r="E41" s="134"/>
      <c r="F41" s="134"/>
      <c r="G41" s="134"/>
      <c r="H41" s="134"/>
      <c r="I41" s="134"/>
      <c r="J41" s="134"/>
    </row>
    <row r="42" spans="2:10" ht="12.75">
      <c r="B42" s="78"/>
      <c r="C42" s="78"/>
      <c r="D42" s="78"/>
      <c r="E42" s="78"/>
      <c r="F42" s="78"/>
      <c r="G42" s="78"/>
      <c r="H42" s="78"/>
      <c r="I42" s="78"/>
      <c r="J42" s="78"/>
    </row>
    <row r="43" spans="1:2" ht="12.75">
      <c r="A43" s="74">
        <v>7</v>
      </c>
      <c r="B43" s="74" t="s">
        <v>112</v>
      </c>
    </row>
    <row r="44" ht="12.75">
      <c r="B44" s="73" t="s">
        <v>113</v>
      </c>
    </row>
    <row r="46" spans="1:2" ht="12.75">
      <c r="A46" s="74">
        <v>8</v>
      </c>
      <c r="B46" s="74" t="s">
        <v>114</v>
      </c>
    </row>
    <row r="48" ht="12.75">
      <c r="B48" s="74" t="s">
        <v>115</v>
      </c>
    </row>
    <row r="50" ht="12.75">
      <c r="B50" s="76" t="s">
        <v>116</v>
      </c>
    </row>
    <row r="52" ht="12.75">
      <c r="J52" s="77" t="s">
        <v>81</v>
      </c>
    </row>
    <row r="53" ht="12.75">
      <c r="J53" s="77" t="s">
        <v>117</v>
      </c>
    </row>
    <row r="54" ht="12.75">
      <c r="J54" s="81" t="s">
        <v>118</v>
      </c>
    </row>
    <row r="55" ht="12.75">
      <c r="B55" t="s">
        <v>119</v>
      </c>
    </row>
    <row r="56" spans="4:10" ht="12.75">
      <c r="D56" t="s">
        <v>120</v>
      </c>
      <c r="J56" s="64">
        <v>45899</v>
      </c>
    </row>
    <row r="57" spans="4:10" ht="12.75">
      <c r="D57" t="s">
        <v>121</v>
      </c>
      <c r="J57" s="64">
        <v>38601</v>
      </c>
    </row>
    <row r="58" spans="4:10" ht="12.75">
      <c r="D58" t="s">
        <v>122</v>
      </c>
      <c r="J58" s="82">
        <v>12520</v>
      </c>
    </row>
    <row r="59" ht="12.75">
      <c r="J59" s="64">
        <f>SUM(J56:J58)</f>
        <v>97020</v>
      </c>
    </row>
    <row r="60" spans="4:10" ht="12.75">
      <c r="D60" t="s">
        <v>123</v>
      </c>
      <c r="J60" s="82">
        <v>-35699</v>
      </c>
    </row>
    <row r="61" ht="13.5" thickBot="1">
      <c r="J61" s="83">
        <f>SUM(J59:J60)</f>
        <v>61321</v>
      </c>
    </row>
    <row r="62" ht="12.75">
      <c r="J62" s="64"/>
    </row>
    <row r="63" spans="2:10" ht="12.75">
      <c r="B63" t="s">
        <v>124</v>
      </c>
      <c r="J63" s="64"/>
    </row>
    <row r="64" spans="4:10" ht="12.75">
      <c r="D64" t="s">
        <v>120</v>
      </c>
      <c r="J64" s="64">
        <v>4106</v>
      </c>
    </row>
    <row r="65" spans="4:10" ht="12.75">
      <c r="D65" t="s">
        <v>121</v>
      </c>
      <c r="J65" s="64">
        <v>-7095</v>
      </c>
    </row>
    <row r="66" spans="4:10" ht="12.75">
      <c r="D66" t="s">
        <v>122</v>
      </c>
      <c r="J66" s="82">
        <v>60</v>
      </c>
    </row>
    <row r="67" ht="12.75">
      <c r="J67" s="64">
        <f>SUM(J64:J66)</f>
        <v>-2929</v>
      </c>
    </row>
    <row r="68" spans="2:10" ht="12.75">
      <c r="B68" t="s">
        <v>125</v>
      </c>
      <c r="J68" s="82">
        <v>-936</v>
      </c>
    </row>
    <row r="69" spans="2:10" ht="12.75">
      <c r="B69" t="s">
        <v>8</v>
      </c>
      <c r="J69" s="64">
        <f>SUM(J67:J68)</f>
        <v>-3865</v>
      </c>
    </row>
    <row r="70" spans="2:10" ht="12.75">
      <c r="B70" t="s">
        <v>9</v>
      </c>
      <c r="J70" s="82">
        <v>948</v>
      </c>
    </row>
    <row r="71" spans="2:10" ht="12.75">
      <c r="B71" t="s">
        <v>10</v>
      </c>
      <c r="J71" s="64">
        <f>SUM(J69:J70)</f>
        <v>-2917</v>
      </c>
    </row>
    <row r="72" spans="2:10" ht="12.75">
      <c r="B72" t="s">
        <v>126</v>
      </c>
      <c r="J72" s="82">
        <v>572</v>
      </c>
    </row>
    <row r="73" spans="2:10" ht="13.5" thickBot="1">
      <c r="B73" t="s">
        <v>127</v>
      </c>
      <c r="J73" s="83">
        <f>SUM(J71:J72)</f>
        <v>-2345</v>
      </c>
    </row>
    <row r="75" spans="2:10" ht="12.75">
      <c r="B75" s="133" t="s">
        <v>128</v>
      </c>
      <c r="C75" s="134"/>
      <c r="D75" s="134"/>
      <c r="E75" s="134"/>
      <c r="F75" s="134"/>
      <c r="G75" s="134"/>
      <c r="H75" s="134"/>
      <c r="I75" s="134"/>
      <c r="J75" s="134"/>
    </row>
    <row r="76" spans="2:10" ht="12.75">
      <c r="B76" s="134"/>
      <c r="C76" s="134"/>
      <c r="D76" s="134"/>
      <c r="E76" s="134"/>
      <c r="F76" s="134"/>
      <c r="G76" s="134"/>
      <c r="H76" s="134"/>
      <c r="I76" s="134"/>
      <c r="J76" s="134"/>
    </row>
    <row r="78" spans="1:2" ht="12.75">
      <c r="A78" s="74">
        <v>9</v>
      </c>
      <c r="B78" s="74" t="s">
        <v>129</v>
      </c>
    </row>
    <row r="79" spans="2:10" ht="12.75">
      <c r="B79" s="133" t="s">
        <v>130</v>
      </c>
      <c r="C79" s="134"/>
      <c r="D79" s="134"/>
      <c r="E79" s="134"/>
      <c r="F79" s="134"/>
      <c r="G79" s="134"/>
      <c r="H79" s="134"/>
      <c r="I79" s="134"/>
      <c r="J79" s="134"/>
    </row>
    <row r="80" spans="2:10" ht="12.75">
      <c r="B80" s="134"/>
      <c r="C80" s="134"/>
      <c r="D80" s="134"/>
      <c r="E80" s="134"/>
      <c r="F80" s="134"/>
      <c r="G80" s="134"/>
      <c r="H80" s="134"/>
      <c r="I80" s="134"/>
      <c r="J80" s="134"/>
    </row>
    <row r="82" spans="1:2" ht="12.75">
      <c r="A82" s="74">
        <v>10</v>
      </c>
      <c r="B82" s="74" t="s">
        <v>131</v>
      </c>
    </row>
    <row r="83" spans="2:10" ht="12.75">
      <c r="B83" s="133" t="s">
        <v>132</v>
      </c>
      <c r="C83" s="134"/>
      <c r="D83" s="134"/>
      <c r="E83" s="134"/>
      <c r="F83" s="134"/>
      <c r="G83" s="134"/>
      <c r="H83" s="134"/>
      <c r="I83" s="134"/>
      <c r="J83" s="134"/>
    </row>
    <row r="84" spans="2:10" ht="12.75">
      <c r="B84" s="134"/>
      <c r="C84" s="134"/>
      <c r="D84" s="134"/>
      <c r="E84" s="134"/>
      <c r="F84" s="134"/>
      <c r="G84" s="134"/>
      <c r="H84" s="134"/>
      <c r="I84" s="134"/>
      <c r="J84" s="134"/>
    </row>
    <row r="86" spans="1:2" ht="12.75">
      <c r="A86" s="74">
        <v>11</v>
      </c>
      <c r="B86" s="74" t="s">
        <v>133</v>
      </c>
    </row>
    <row r="87" ht="12.75">
      <c r="B87" s="73" t="s">
        <v>134</v>
      </c>
    </row>
    <row r="89" spans="1:2" ht="12.75">
      <c r="A89" s="74">
        <v>12</v>
      </c>
      <c r="B89" s="74" t="s">
        <v>135</v>
      </c>
    </row>
    <row r="90" spans="2:10" ht="12.75">
      <c r="B90" s="133" t="s">
        <v>136</v>
      </c>
      <c r="C90" s="134"/>
      <c r="D90" s="134"/>
      <c r="E90" s="134"/>
      <c r="F90" s="134"/>
      <c r="G90" s="134"/>
      <c r="H90" s="134"/>
      <c r="I90" s="134"/>
      <c r="J90" s="134"/>
    </row>
    <row r="91" spans="2:10" ht="12.75">
      <c r="B91" s="134"/>
      <c r="C91" s="134"/>
      <c r="D91" s="134"/>
      <c r="E91" s="134"/>
      <c r="F91" s="134"/>
      <c r="G91" s="134"/>
      <c r="H91" s="134"/>
      <c r="I91" s="134"/>
      <c r="J91" s="134"/>
    </row>
    <row r="93" spans="1:2" ht="12.75">
      <c r="A93" s="74">
        <v>13</v>
      </c>
      <c r="B93" s="74" t="s">
        <v>137</v>
      </c>
    </row>
    <row r="94" spans="2:10" ht="12.75">
      <c r="B94" s="133" t="s">
        <v>138</v>
      </c>
      <c r="C94" s="134"/>
      <c r="D94" s="134"/>
      <c r="E94" s="134"/>
      <c r="F94" s="134"/>
      <c r="G94" s="134"/>
      <c r="H94" s="134"/>
      <c r="I94" s="134"/>
      <c r="J94" s="134"/>
    </row>
    <row r="95" spans="2:10" ht="12.75">
      <c r="B95" s="134"/>
      <c r="C95" s="134"/>
      <c r="D95" s="134"/>
      <c r="E95" s="134"/>
      <c r="F95" s="134"/>
      <c r="G95" s="134"/>
      <c r="H95" s="134"/>
      <c r="I95" s="134"/>
      <c r="J95" s="134"/>
    </row>
    <row r="96" spans="2:10" ht="12.75">
      <c r="B96" s="134"/>
      <c r="C96" s="134"/>
      <c r="D96" s="134"/>
      <c r="E96" s="134"/>
      <c r="F96" s="134"/>
      <c r="G96" s="134"/>
      <c r="H96" s="134"/>
      <c r="I96" s="134"/>
      <c r="J96" s="134"/>
    </row>
    <row r="97" spans="2:10" ht="12.75">
      <c r="B97" s="134"/>
      <c r="C97" s="134"/>
      <c r="D97" s="134"/>
      <c r="E97" s="134"/>
      <c r="F97" s="134"/>
      <c r="G97" s="134"/>
      <c r="H97" s="134"/>
      <c r="I97" s="134"/>
      <c r="J97" s="134"/>
    </row>
    <row r="99" spans="1:2" ht="12.75">
      <c r="A99" s="74">
        <v>14</v>
      </c>
      <c r="B99" s="74" t="s">
        <v>139</v>
      </c>
    </row>
    <row r="100" spans="2:10" ht="12.75">
      <c r="B100" s="133" t="s">
        <v>140</v>
      </c>
      <c r="C100" s="134"/>
      <c r="D100" s="134"/>
      <c r="E100" s="134"/>
      <c r="F100" s="134"/>
      <c r="G100" s="134"/>
      <c r="H100" s="134"/>
      <c r="I100" s="134"/>
      <c r="J100" s="134"/>
    </row>
    <row r="101" spans="2:10" ht="12.75">
      <c r="B101" s="134"/>
      <c r="C101" s="134"/>
      <c r="D101" s="134"/>
      <c r="E101" s="134"/>
      <c r="F101" s="134"/>
      <c r="G101" s="134"/>
      <c r="H101" s="134"/>
      <c r="I101" s="134"/>
      <c r="J101" s="134"/>
    </row>
    <row r="102" spans="2:10" ht="12.75">
      <c r="B102" s="134"/>
      <c r="C102" s="134"/>
      <c r="D102" s="134"/>
      <c r="E102" s="134"/>
      <c r="F102" s="134"/>
      <c r="G102" s="134"/>
      <c r="H102" s="134"/>
      <c r="I102" s="134"/>
      <c r="J102" s="134"/>
    </row>
    <row r="104" spans="1:2" ht="12.75">
      <c r="A104" s="74">
        <v>15</v>
      </c>
      <c r="B104" s="74" t="s">
        <v>141</v>
      </c>
    </row>
    <row r="105" spans="2:10" ht="12.75">
      <c r="B105" s="133" t="s">
        <v>142</v>
      </c>
      <c r="C105" s="134"/>
      <c r="D105" s="134"/>
      <c r="E105" s="134"/>
      <c r="F105" s="134"/>
      <c r="G105" s="134"/>
      <c r="H105" s="134"/>
      <c r="I105" s="134"/>
      <c r="J105" s="134"/>
    </row>
    <row r="106" spans="2:10" ht="12.75">
      <c r="B106" s="134"/>
      <c r="C106" s="134"/>
      <c r="D106" s="134"/>
      <c r="E106" s="134"/>
      <c r="F106" s="134"/>
      <c r="G106" s="134"/>
      <c r="H106" s="134"/>
      <c r="I106" s="134"/>
      <c r="J106" s="134"/>
    </row>
    <row r="108" spans="1:2" ht="12.75">
      <c r="A108" s="74">
        <v>16</v>
      </c>
      <c r="B108" s="74" t="s">
        <v>143</v>
      </c>
    </row>
    <row r="109" ht="12.75">
      <c r="B109" s="73" t="s">
        <v>144</v>
      </c>
    </row>
    <row r="111" spans="1:2" ht="12.75">
      <c r="A111" s="74">
        <v>17</v>
      </c>
      <c r="B111" s="74" t="s">
        <v>9</v>
      </c>
    </row>
    <row r="112" spans="7:10" ht="12.75">
      <c r="G112" s="135" t="s">
        <v>145</v>
      </c>
      <c r="H112" s="135"/>
      <c r="I112" s="135" t="s">
        <v>146</v>
      </c>
      <c r="J112" s="135"/>
    </row>
    <row r="113" spans="7:10" ht="12.75">
      <c r="G113" s="74" t="s">
        <v>148</v>
      </c>
      <c r="H113" t="s">
        <v>149</v>
      </c>
      <c r="I113" s="74" t="s">
        <v>148</v>
      </c>
      <c r="J113" t="s">
        <v>51</v>
      </c>
    </row>
    <row r="114" spans="7:10" ht="12.75">
      <c r="G114" s="74" t="s">
        <v>147</v>
      </c>
      <c r="H114" t="s">
        <v>147</v>
      </c>
      <c r="I114" s="74" t="s">
        <v>150</v>
      </c>
      <c r="J114" t="s">
        <v>54</v>
      </c>
    </row>
    <row r="115" spans="7:10" ht="12.75">
      <c r="G115" s="74" t="s">
        <v>55</v>
      </c>
      <c r="H115" t="s">
        <v>54</v>
      </c>
      <c r="I115" s="74" t="s">
        <v>151</v>
      </c>
      <c r="J115" t="s">
        <v>56</v>
      </c>
    </row>
    <row r="116" ht="12.75">
      <c r="H116" t="s">
        <v>55</v>
      </c>
    </row>
    <row r="117" spans="7:10" ht="12.75">
      <c r="G117" s="85" t="s">
        <v>118</v>
      </c>
      <c r="H117" s="63" t="s">
        <v>152</v>
      </c>
      <c r="I117" s="85" t="s">
        <v>118</v>
      </c>
      <c r="J117" s="63" t="s">
        <v>152</v>
      </c>
    </row>
    <row r="118" spans="7:10" ht="12.75">
      <c r="G118" s="74" t="s">
        <v>153</v>
      </c>
      <c r="H118" t="s">
        <v>153</v>
      </c>
      <c r="I118" s="74" t="s">
        <v>153</v>
      </c>
      <c r="J118" t="s">
        <v>153</v>
      </c>
    </row>
    <row r="120" spans="2:10" ht="12.75">
      <c r="B120" t="s">
        <v>154</v>
      </c>
      <c r="G120" s="88">
        <v>99</v>
      </c>
      <c r="H120" s="87">
        <v>789</v>
      </c>
      <c r="I120" s="88">
        <v>99</v>
      </c>
      <c r="J120" s="64">
        <v>789</v>
      </c>
    </row>
    <row r="121" spans="7:10" ht="12.75">
      <c r="G121" s="88"/>
      <c r="H121" s="64"/>
      <c r="I121" s="88"/>
      <c r="J121" s="64"/>
    </row>
    <row r="122" spans="2:10" ht="12.75">
      <c r="B122" t="s">
        <v>24</v>
      </c>
      <c r="G122" s="88">
        <v>-1047</v>
      </c>
      <c r="H122" s="64">
        <v>345</v>
      </c>
      <c r="I122" s="88">
        <v>-1047</v>
      </c>
      <c r="J122" s="64">
        <v>345</v>
      </c>
    </row>
    <row r="123" spans="7:10" ht="12.75">
      <c r="G123" s="88"/>
      <c r="H123" s="64"/>
      <c r="I123" s="88"/>
      <c r="J123" s="64"/>
    </row>
    <row r="124" spans="2:10" ht="12.75">
      <c r="B124" t="s">
        <v>155</v>
      </c>
      <c r="G124" s="88">
        <v>0</v>
      </c>
      <c r="H124" s="64">
        <v>0</v>
      </c>
      <c r="I124" s="88">
        <v>0</v>
      </c>
      <c r="J124" s="64">
        <v>0</v>
      </c>
    </row>
    <row r="125" spans="7:10" ht="12.75">
      <c r="G125" s="88"/>
      <c r="H125" s="64"/>
      <c r="I125" s="88"/>
      <c r="J125" s="64"/>
    </row>
    <row r="126" spans="2:10" ht="12.75">
      <c r="B126" t="s">
        <v>33</v>
      </c>
      <c r="G126" s="89">
        <f>SUM(G120:G124)</f>
        <v>-948</v>
      </c>
      <c r="H126" s="86">
        <f>SUM(H120:H124)</f>
        <v>1134</v>
      </c>
      <c r="I126" s="89">
        <f>SUM(I120:I124)</f>
        <v>-948</v>
      </c>
      <c r="J126" s="86">
        <f>SUM(J120:J124)</f>
        <v>1134</v>
      </c>
    </row>
    <row r="128" spans="1:10" ht="12.75">
      <c r="A128" s="74"/>
      <c r="B128" s="133" t="s">
        <v>156</v>
      </c>
      <c r="C128" s="134"/>
      <c r="D128" s="134"/>
      <c r="E128" s="134"/>
      <c r="F128" s="134"/>
      <c r="G128" s="134"/>
      <c r="H128" s="134"/>
      <c r="I128" s="134"/>
      <c r="J128" s="134"/>
    </row>
    <row r="129" spans="2:10" ht="12.75">
      <c r="B129" s="134"/>
      <c r="C129" s="134"/>
      <c r="D129" s="134"/>
      <c r="E129" s="134"/>
      <c r="F129" s="134"/>
      <c r="G129" s="134"/>
      <c r="H129" s="134"/>
      <c r="I129" s="134"/>
      <c r="J129" s="134"/>
    </row>
    <row r="130" spans="2:10" ht="12.75">
      <c r="B130" s="134"/>
      <c r="C130" s="134"/>
      <c r="D130" s="134"/>
      <c r="E130" s="134"/>
      <c r="F130" s="134"/>
      <c r="G130" s="134"/>
      <c r="H130" s="134"/>
      <c r="I130" s="134"/>
      <c r="J130" s="134"/>
    </row>
    <row r="132" spans="1:2" ht="12.75">
      <c r="A132" s="74">
        <v>18</v>
      </c>
      <c r="B132" s="74" t="s">
        <v>157</v>
      </c>
    </row>
    <row r="133" spans="2:10" ht="12.75">
      <c r="B133" s="133" t="s">
        <v>158</v>
      </c>
      <c r="C133" s="134"/>
      <c r="D133" s="134"/>
      <c r="E133" s="134"/>
      <c r="F133" s="134"/>
      <c r="G133" s="134"/>
      <c r="H133" s="134"/>
      <c r="I133" s="134"/>
      <c r="J133" s="134"/>
    </row>
    <row r="134" spans="2:10" ht="12.75">
      <c r="B134" s="134"/>
      <c r="C134" s="134"/>
      <c r="D134" s="134"/>
      <c r="E134" s="134"/>
      <c r="F134" s="134"/>
      <c r="G134" s="134"/>
      <c r="H134" s="134"/>
      <c r="I134" s="134"/>
      <c r="J134" s="134"/>
    </row>
    <row r="136" spans="1:2" ht="12.75">
      <c r="A136" s="74">
        <v>19</v>
      </c>
      <c r="B136" s="74" t="s">
        <v>159</v>
      </c>
    </row>
    <row r="137" ht="12.75">
      <c r="B137" s="73" t="s">
        <v>160</v>
      </c>
    </row>
    <row r="139" spans="1:2" ht="12.75">
      <c r="A139" s="74">
        <v>20</v>
      </c>
      <c r="B139" s="74" t="s">
        <v>161</v>
      </c>
    </row>
    <row r="140" ht="12.75">
      <c r="B140" s="73" t="s">
        <v>162</v>
      </c>
    </row>
    <row r="142" spans="1:2" ht="12.75">
      <c r="A142" s="74">
        <v>21</v>
      </c>
      <c r="B142" s="74" t="s">
        <v>163</v>
      </c>
    </row>
    <row r="143" ht="12.75">
      <c r="B143" s="73" t="s">
        <v>164</v>
      </c>
    </row>
    <row r="145" spans="9:10" ht="12.75">
      <c r="I145" s="81" t="s">
        <v>118</v>
      </c>
      <c r="J145" s="90" t="s">
        <v>152</v>
      </c>
    </row>
    <row r="146" spans="9:10" ht="12.75">
      <c r="I146" s="77" t="s">
        <v>153</v>
      </c>
      <c r="J146" s="91" t="s">
        <v>153</v>
      </c>
    </row>
    <row r="147" ht="12.75">
      <c r="B147" s="92" t="s">
        <v>165</v>
      </c>
    </row>
    <row r="148" ht="12.75">
      <c r="B148" s="92" t="s">
        <v>166</v>
      </c>
    </row>
    <row r="149" spans="2:10" ht="12.75">
      <c r="B149" t="s">
        <v>167</v>
      </c>
      <c r="I149" s="64">
        <v>8007</v>
      </c>
      <c r="J149" s="64">
        <v>5771</v>
      </c>
    </row>
    <row r="150" spans="2:10" ht="12.75">
      <c r="B150" t="s">
        <v>168</v>
      </c>
      <c r="I150" s="82">
        <v>12633</v>
      </c>
      <c r="J150" s="82">
        <v>7384</v>
      </c>
    </row>
    <row r="151" spans="9:10" ht="12.75">
      <c r="I151" s="64">
        <f>SUM(I149:I150)</f>
        <v>20640</v>
      </c>
      <c r="J151" s="64">
        <f>SUM(J149:J150)</f>
        <v>13155</v>
      </c>
    </row>
    <row r="152" spans="9:10" ht="12.75">
      <c r="I152" s="64"/>
      <c r="J152" s="64"/>
    </row>
    <row r="153" spans="2:10" ht="12.75">
      <c r="B153" s="92" t="s">
        <v>169</v>
      </c>
      <c r="I153" s="64"/>
      <c r="J153" s="64"/>
    </row>
    <row r="154" spans="2:10" ht="12.75">
      <c r="B154" t="s">
        <v>167</v>
      </c>
      <c r="I154" s="64">
        <v>14327</v>
      </c>
      <c r="J154" s="64">
        <v>13288</v>
      </c>
    </row>
    <row r="155" spans="2:10" ht="12.75">
      <c r="B155" t="s">
        <v>168</v>
      </c>
      <c r="I155" s="82">
        <v>41950</v>
      </c>
      <c r="J155" s="82">
        <v>41282</v>
      </c>
    </row>
    <row r="156" spans="9:10" ht="12.75">
      <c r="I156" s="64">
        <f>SUM(I154:I155)</f>
        <v>56277</v>
      </c>
      <c r="J156" s="64">
        <f>SUM(J154:J155)</f>
        <v>54570</v>
      </c>
    </row>
    <row r="157" spans="9:10" ht="12.75">
      <c r="I157" s="82"/>
      <c r="J157" s="82"/>
    </row>
    <row r="158" spans="9:10" ht="12.75">
      <c r="I158" s="64">
        <f>+I151+I156</f>
        <v>76917</v>
      </c>
      <c r="J158" s="64">
        <f>+J151+J156</f>
        <v>67725</v>
      </c>
    </row>
    <row r="160" ht="12.75">
      <c r="B160" s="92" t="s">
        <v>170</v>
      </c>
    </row>
    <row r="161" spans="2:10" ht="12.75">
      <c r="B161" s="92" t="s">
        <v>166</v>
      </c>
      <c r="I161" s="64">
        <v>1466</v>
      </c>
      <c r="J161" s="64">
        <v>4928</v>
      </c>
    </row>
    <row r="162" spans="2:10" ht="12.75">
      <c r="B162" s="92" t="s">
        <v>169</v>
      </c>
      <c r="I162" s="82">
        <v>349</v>
      </c>
      <c r="J162" s="82">
        <v>825</v>
      </c>
    </row>
    <row r="163" spans="9:10" ht="12.75">
      <c r="I163" s="64">
        <f>SUM(I161:I162)</f>
        <v>1815</v>
      </c>
      <c r="J163" s="64">
        <f>SUM(J161:J162)</f>
        <v>5753</v>
      </c>
    </row>
    <row r="164" spans="9:10" ht="12.75">
      <c r="I164" s="64"/>
      <c r="J164" s="64"/>
    </row>
    <row r="165" spans="9:10" ht="13.5" thickBot="1">
      <c r="I165" s="93">
        <f>+I158+I163</f>
        <v>78732</v>
      </c>
      <c r="J165" s="93">
        <f>+J158+J163</f>
        <v>73478</v>
      </c>
    </row>
    <row r="166" ht="13.5" thickTop="1"/>
    <row r="167" spans="1:2" ht="12.75">
      <c r="A167" s="74">
        <v>22</v>
      </c>
      <c r="B167" s="74" t="s">
        <v>171</v>
      </c>
    </row>
    <row r="168" spans="2:10" ht="12.75">
      <c r="B168" s="133" t="s">
        <v>172</v>
      </c>
      <c r="C168" s="134"/>
      <c r="D168" s="134"/>
      <c r="E168" s="134"/>
      <c r="F168" s="134"/>
      <c r="G168" s="134"/>
      <c r="H168" s="134"/>
      <c r="I168" s="134"/>
      <c r="J168" s="134"/>
    </row>
    <row r="169" spans="2:10" ht="12.75">
      <c r="B169" s="134"/>
      <c r="C169" s="134"/>
      <c r="D169" s="134"/>
      <c r="E169" s="134"/>
      <c r="F169" s="134"/>
      <c r="G169" s="134"/>
      <c r="H169" s="134"/>
      <c r="I169" s="134"/>
      <c r="J169" s="134"/>
    </row>
    <row r="171" spans="1:2" ht="12.75">
      <c r="A171" s="74">
        <v>23</v>
      </c>
      <c r="B171" s="74" t="s">
        <v>173</v>
      </c>
    </row>
    <row r="172" spans="2:10" ht="12.75">
      <c r="B172" s="133" t="s">
        <v>174</v>
      </c>
      <c r="C172" s="134"/>
      <c r="D172" s="134"/>
      <c r="E172" s="134"/>
      <c r="F172" s="134"/>
      <c r="G172" s="134"/>
      <c r="H172" s="134"/>
      <c r="I172" s="134"/>
      <c r="J172" s="134"/>
    </row>
    <row r="173" spans="2:10" ht="12.75">
      <c r="B173" s="134"/>
      <c r="C173" s="134"/>
      <c r="D173" s="134"/>
      <c r="E173" s="134"/>
      <c r="F173" s="134"/>
      <c r="G173" s="134"/>
      <c r="H173" s="134"/>
      <c r="I173" s="134"/>
      <c r="J173" s="134"/>
    </row>
    <row r="174" spans="2:10" ht="12.75">
      <c r="B174" s="134"/>
      <c r="C174" s="134"/>
      <c r="D174" s="134"/>
      <c r="E174" s="134"/>
      <c r="F174" s="134"/>
      <c r="G174" s="134"/>
      <c r="H174" s="134"/>
      <c r="I174" s="134"/>
      <c r="J174" s="134"/>
    </row>
    <row r="175" spans="2:10" ht="12.75">
      <c r="B175" s="134"/>
      <c r="C175" s="134"/>
      <c r="D175" s="134"/>
      <c r="E175" s="134"/>
      <c r="F175" s="134"/>
      <c r="G175" s="134"/>
      <c r="H175" s="134"/>
      <c r="I175" s="134"/>
      <c r="J175" s="134"/>
    </row>
    <row r="177" spans="1:2" ht="12.75">
      <c r="A177" s="74">
        <v>24</v>
      </c>
      <c r="B177" s="74" t="s">
        <v>175</v>
      </c>
    </row>
    <row r="178" spans="2:10" ht="12.75">
      <c r="B178" s="133" t="s">
        <v>176</v>
      </c>
      <c r="C178" s="134"/>
      <c r="D178" s="134"/>
      <c r="E178" s="134"/>
      <c r="F178" s="134"/>
      <c r="G178" s="134"/>
      <c r="H178" s="134"/>
      <c r="I178" s="134"/>
      <c r="J178" s="134"/>
    </row>
    <row r="179" spans="2:10" ht="12.75">
      <c r="B179" s="134"/>
      <c r="C179" s="134"/>
      <c r="D179" s="134"/>
      <c r="E179" s="134"/>
      <c r="F179" s="134"/>
      <c r="G179" s="134"/>
      <c r="H179" s="134"/>
      <c r="I179" s="134"/>
      <c r="J179" s="134"/>
    </row>
    <row r="181" spans="1:2" ht="12.75">
      <c r="A181" s="74">
        <v>25</v>
      </c>
      <c r="B181" s="74" t="s">
        <v>177</v>
      </c>
    </row>
    <row r="182" spans="2:10" ht="12.75">
      <c r="B182" s="133" t="s">
        <v>178</v>
      </c>
      <c r="C182" s="134"/>
      <c r="D182" s="134"/>
      <c r="E182" s="134"/>
      <c r="F182" s="134"/>
      <c r="G182" s="134"/>
      <c r="H182" s="134"/>
      <c r="I182" s="134"/>
      <c r="J182" s="134"/>
    </row>
    <row r="183" spans="2:10" ht="12.75">
      <c r="B183" s="134"/>
      <c r="C183" s="134"/>
      <c r="D183" s="134"/>
      <c r="E183" s="134"/>
      <c r="F183" s="134"/>
      <c r="G183" s="134"/>
      <c r="H183" s="134"/>
      <c r="I183" s="134"/>
      <c r="J183" s="134"/>
    </row>
    <row r="185" spans="7:10" ht="12.75">
      <c r="G185" s="74" t="s">
        <v>179</v>
      </c>
      <c r="H185" s="74" t="s">
        <v>180</v>
      </c>
      <c r="I185" s="74" t="s">
        <v>179</v>
      </c>
      <c r="J185" s="74" t="s">
        <v>1</v>
      </c>
    </row>
    <row r="186" spans="7:10" ht="12.75">
      <c r="G186" s="74" t="s">
        <v>148</v>
      </c>
      <c r="H186" s="74" t="s">
        <v>0</v>
      </c>
      <c r="I186" s="74" t="s">
        <v>149</v>
      </c>
      <c r="J186" s="74" t="s">
        <v>149</v>
      </c>
    </row>
    <row r="187" spans="7:10" ht="12.75">
      <c r="G187" s="74" t="s">
        <v>147</v>
      </c>
      <c r="H187" s="74" t="s">
        <v>150</v>
      </c>
      <c r="I187" s="74" t="s">
        <v>147</v>
      </c>
      <c r="J187" s="74" t="s">
        <v>181</v>
      </c>
    </row>
    <row r="188" spans="7:10" ht="12.75">
      <c r="G188" s="74" t="s">
        <v>55</v>
      </c>
      <c r="H188" s="74" t="s">
        <v>151</v>
      </c>
      <c r="I188" s="74" t="s">
        <v>55</v>
      </c>
      <c r="J188" s="74" t="s">
        <v>151</v>
      </c>
    </row>
    <row r="189" spans="7:10" ht="12.75">
      <c r="G189" s="94" t="s">
        <v>118</v>
      </c>
      <c r="H189" s="94" t="s">
        <v>118</v>
      </c>
      <c r="I189" s="94" t="s">
        <v>152</v>
      </c>
      <c r="J189" s="94" t="s">
        <v>152</v>
      </c>
    </row>
    <row r="191" spans="2:10" ht="12.75">
      <c r="B191" t="s">
        <v>182</v>
      </c>
      <c r="G191" s="82">
        <v>-2345</v>
      </c>
      <c r="H191" s="82">
        <f>+G191</f>
        <v>-2345</v>
      </c>
      <c r="I191" s="82">
        <v>1950</v>
      </c>
      <c r="J191" s="82">
        <f>+I191</f>
        <v>1950</v>
      </c>
    </row>
    <row r="193" spans="2:10" ht="12.75">
      <c r="B193" t="s">
        <v>183</v>
      </c>
      <c r="G193" s="82">
        <v>60911250</v>
      </c>
      <c r="H193" s="82">
        <f>+G193</f>
        <v>60911250</v>
      </c>
      <c r="I193" s="82">
        <v>60911250</v>
      </c>
      <c r="J193" s="82">
        <f>+I193</f>
        <v>60911250</v>
      </c>
    </row>
    <row r="195" spans="2:10" ht="12.75">
      <c r="B195" t="s">
        <v>184</v>
      </c>
      <c r="G195" s="95">
        <v>-3.85</v>
      </c>
      <c r="H195" s="95">
        <f>+G195</f>
        <v>-3.85</v>
      </c>
      <c r="I195" s="96">
        <v>3.2</v>
      </c>
      <c r="J195" s="96">
        <f>+I195</f>
        <v>3.2</v>
      </c>
    </row>
    <row r="198" ht="12.75">
      <c r="A198" t="s">
        <v>185</v>
      </c>
    </row>
    <row r="201" ht="12.75">
      <c r="A201" t="s">
        <v>186</v>
      </c>
    </row>
    <row r="202" ht="12.75">
      <c r="A202" t="s">
        <v>187</v>
      </c>
    </row>
    <row r="204" ht="12.75">
      <c r="A204" t="s">
        <v>188</v>
      </c>
    </row>
    <row r="206" ht="12.75">
      <c r="A206" t="s">
        <v>189</v>
      </c>
    </row>
  </sheetData>
  <mergeCells count="23">
    <mergeCell ref="B178:J179"/>
    <mergeCell ref="B182:J183"/>
    <mergeCell ref="B128:J130"/>
    <mergeCell ref="B133:J134"/>
    <mergeCell ref="B168:J169"/>
    <mergeCell ref="B172:J175"/>
    <mergeCell ref="B9:J12"/>
    <mergeCell ref="B17:J19"/>
    <mergeCell ref="B14:J15"/>
    <mergeCell ref="B90:J91"/>
    <mergeCell ref="B27:J28"/>
    <mergeCell ref="B29:J30"/>
    <mergeCell ref="B32:J33"/>
    <mergeCell ref="B34:J35"/>
    <mergeCell ref="B75:J76"/>
    <mergeCell ref="B38:J41"/>
    <mergeCell ref="B105:J106"/>
    <mergeCell ref="G112:H112"/>
    <mergeCell ref="I112:J112"/>
    <mergeCell ref="B79:J80"/>
    <mergeCell ref="B83:J84"/>
    <mergeCell ref="B94:J97"/>
    <mergeCell ref="B100:J102"/>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sheetPr codeName="Sheet4"/>
  <dimension ref="A4:L80"/>
  <sheetViews>
    <sheetView showGridLines="0" tabSelected="1" workbookViewId="0" topLeftCell="A4">
      <selection activeCell="L69" sqref="L69"/>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39" t="s">
        <v>199</v>
      </c>
      <c r="B4" s="139"/>
      <c r="C4" s="139"/>
      <c r="D4" s="139"/>
      <c r="E4" s="139"/>
      <c r="F4" s="139"/>
      <c r="G4" s="139"/>
      <c r="H4" s="139"/>
      <c r="I4" s="139"/>
      <c r="J4" s="139"/>
      <c r="K4" s="139"/>
    </row>
    <row r="5" ht="16.5" customHeight="1"/>
    <row r="6" spans="1:11" ht="16.5" customHeight="1">
      <c r="A6" s="140" t="s">
        <v>202</v>
      </c>
      <c r="B6" s="140"/>
      <c r="C6" s="140"/>
      <c r="D6" s="140"/>
      <c r="E6" s="140"/>
      <c r="F6" s="140"/>
      <c r="G6" s="140"/>
      <c r="H6" s="140"/>
      <c r="I6" s="140"/>
      <c r="J6" s="140"/>
      <c r="K6" s="140"/>
    </row>
    <row r="7" spans="1:11" ht="14.25">
      <c r="A7" s="140" t="s">
        <v>283</v>
      </c>
      <c r="B7" s="140"/>
      <c r="C7" s="140"/>
      <c r="D7" s="140"/>
      <c r="E7" s="140"/>
      <c r="F7" s="140"/>
      <c r="G7" s="140"/>
      <c r="H7" s="140"/>
      <c r="I7" s="140"/>
      <c r="J7" s="140"/>
      <c r="K7" s="140"/>
    </row>
    <row r="8" spans="1:11" ht="15">
      <c r="A8" s="129"/>
      <c r="B8" s="129"/>
      <c r="C8" s="129"/>
      <c r="D8" s="129"/>
      <c r="E8" s="129"/>
      <c r="F8" s="129"/>
      <c r="G8" s="129"/>
      <c r="H8" s="129"/>
      <c r="I8" s="129"/>
      <c r="J8" s="129"/>
      <c r="K8" s="129"/>
    </row>
    <row r="9" spans="8:12" ht="15">
      <c r="H9" s="18" t="s">
        <v>21</v>
      </c>
      <c r="I9" s="2"/>
      <c r="J9" s="18" t="s">
        <v>84</v>
      </c>
      <c r="K9" s="12"/>
      <c r="L9" s="11"/>
    </row>
    <row r="10" spans="8:12" ht="15">
      <c r="H10" s="108" t="s">
        <v>284</v>
      </c>
      <c r="I10" s="2"/>
      <c r="J10" s="108" t="s">
        <v>238</v>
      </c>
      <c r="K10" s="12"/>
      <c r="L10" s="11"/>
    </row>
    <row r="11" spans="8:11" ht="15">
      <c r="H11" s="10" t="s">
        <v>20</v>
      </c>
      <c r="I11" s="2"/>
      <c r="J11" s="10" t="s">
        <v>20</v>
      </c>
      <c r="K11" s="2"/>
    </row>
    <row r="12" spans="2:11" ht="15">
      <c r="B12" s="11" t="s">
        <v>203</v>
      </c>
      <c r="H12" s="2"/>
      <c r="I12" s="2"/>
      <c r="J12" s="10"/>
      <c r="K12" s="2"/>
    </row>
    <row r="13" spans="2:11" ht="15">
      <c r="B13" s="12" t="s">
        <v>204</v>
      </c>
      <c r="H13" s="2"/>
      <c r="I13" s="2"/>
      <c r="J13" s="2"/>
      <c r="K13" s="2"/>
    </row>
    <row r="14" spans="2:11" ht="15">
      <c r="B14" s="12" t="s">
        <v>35</v>
      </c>
      <c r="C14" s="11"/>
      <c r="D14" s="11"/>
      <c r="E14" s="11"/>
      <c r="H14" s="14">
        <v>181563</v>
      </c>
      <c r="I14" s="2"/>
      <c r="J14" s="14">
        <v>184889</v>
      </c>
      <c r="K14" s="14"/>
    </row>
    <row r="15" spans="2:11" ht="15">
      <c r="B15" s="12" t="s">
        <v>205</v>
      </c>
      <c r="C15" s="11"/>
      <c r="D15" s="11"/>
      <c r="E15" s="11"/>
      <c r="H15" s="14">
        <v>125</v>
      </c>
      <c r="I15" s="2"/>
      <c r="J15" s="14">
        <v>125</v>
      </c>
      <c r="K15" s="14"/>
    </row>
    <row r="16" spans="2:11" ht="15">
      <c r="B16" s="12" t="s">
        <v>200</v>
      </c>
      <c r="C16" s="11"/>
      <c r="D16" s="11"/>
      <c r="E16" s="11"/>
      <c r="H16" s="14">
        <v>11325</v>
      </c>
      <c r="I16" s="2"/>
      <c r="J16" s="14">
        <v>9967</v>
      </c>
      <c r="K16" s="14"/>
    </row>
    <row r="17" spans="2:11" ht="15">
      <c r="B17" s="12" t="s">
        <v>206</v>
      </c>
      <c r="H17" s="15">
        <v>5186</v>
      </c>
      <c r="I17" s="2"/>
      <c r="J17" s="15">
        <v>5186</v>
      </c>
      <c r="K17" s="14"/>
    </row>
    <row r="18" spans="2:11" ht="15">
      <c r="B18" s="12"/>
      <c r="H18" s="20"/>
      <c r="I18" s="2"/>
      <c r="J18" s="20"/>
      <c r="K18" s="14"/>
    </row>
    <row r="19" spans="2:11" ht="15">
      <c r="B19" s="12"/>
      <c r="H19" s="15">
        <f>SUM(H14:H17)</f>
        <v>198199</v>
      </c>
      <c r="I19" s="2"/>
      <c r="J19" s="15">
        <f>SUM(J14:J17)</f>
        <v>200167</v>
      </c>
      <c r="K19" s="14"/>
    </row>
    <row r="20" spans="2:11" ht="15">
      <c r="B20" s="2"/>
      <c r="H20" s="14"/>
      <c r="I20" s="2"/>
      <c r="J20" s="14"/>
      <c r="K20" s="14"/>
    </row>
    <row r="21" spans="2:11" ht="15">
      <c r="B21" s="12" t="s">
        <v>12</v>
      </c>
      <c r="C21" s="11"/>
      <c r="D21" s="11"/>
      <c r="H21" s="14"/>
      <c r="I21" s="2"/>
      <c r="J21" s="14"/>
      <c r="K21" s="14"/>
    </row>
    <row r="22" spans="2:11" ht="15">
      <c r="B22" s="2"/>
      <c r="C22" s="2" t="s">
        <v>13</v>
      </c>
      <c r="H22" s="20">
        <f>61749</f>
        <v>61749</v>
      </c>
      <c r="I22" s="2"/>
      <c r="J22" s="20">
        <v>61796</v>
      </c>
      <c r="K22" s="14"/>
    </row>
    <row r="23" spans="2:11" ht="15">
      <c r="B23" s="2"/>
      <c r="C23" s="2" t="s">
        <v>69</v>
      </c>
      <c r="H23" s="20">
        <v>30308</v>
      </c>
      <c r="I23" s="2"/>
      <c r="J23" s="20">
        <v>37095</v>
      </c>
      <c r="K23" s="14"/>
    </row>
    <row r="24" spans="2:11" ht="15">
      <c r="B24" s="2"/>
      <c r="C24" s="2" t="s">
        <v>68</v>
      </c>
      <c r="H24" s="20">
        <v>3274</v>
      </c>
      <c r="I24" s="2"/>
      <c r="J24" s="20">
        <v>3536</v>
      </c>
      <c r="K24" s="14"/>
    </row>
    <row r="25" spans="2:11" ht="15">
      <c r="B25" s="2"/>
      <c r="C25" s="2" t="s">
        <v>23</v>
      </c>
      <c r="H25" s="20">
        <v>170</v>
      </c>
      <c r="I25" s="2"/>
      <c r="J25" s="20">
        <v>214</v>
      </c>
      <c r="K25" s="14"/>
    </row>
    <row r="26" spans="2:11" ht="15">
      <c r="B26" s="2"/>
      <c r="C26" s="2" t="s">
        <v>207</v>
      </c>
      <c r="H26" s="20">
        <v>65</v>
      </c>
      <c r="I26" s="2"/>
      <c r="J26" s="20">
        <v>65</v>
      </c>
      <c r="K26" s="14"/>
    </row>
    <row r="27" spans="2:11" ht="15">
      <c r="B27" s="2"/>
      <c r="C27" s="2" t="s">
        <v>14</v>
      </c>
      <c r="H27" s="20">
        <v>1805</v>
      </c>
      <c r="I27" s="2"/>
      <c r="J27" s="20">
        <v>2146</v>
      </c>
      <c r="K27" s="14"/>
    </row>
    <row r="28" spans="2:11" ht="14.25" customHeight="1">
      <c r="B28" s="2"/>
      <c r="C28" s="2"/>
      <c r="H28" s="109"/>
      <c r="I28" s="2"/>
      <c r="J28" s="109"/>
      <c r="K28" s="21"/>
    </row>
    <row r="29" spans="2:11" ht="14.25" customHeight="1">
      <c r="B29" s="2"/>
      <c r="C29" s="2"/>
      <c r="H29" s="60">
        <f>SUM(H22:H27)</f>
        <v>97371</v>
      </c>
      <c r="I29" s="2"/>
      <c r="J29" s="60">
        <f>SUM(J22:J27)</f>
        <v>104852</v>
      </c>
      <c r="K29" s="21"/>
    </row>
    <row r="30" spans="2:11" ht="14.25" customHeight="1">
      <c r="B30" s="2"/>
      <c r="C30" s="2"/>
      <c r="H30" s="98"/>
      <c r="I30" s="2"/>
      <c r="J30" s="98"/>
      <c r="K30" s="21"/>
    </row>
    <row r="31" spans="2:11" ht="15.75" thickBot="1">
      <c r="B31" s="12" t="s">
        <v>208</v>
      </c>
      <c r="C31" s="2"/>
      <c r="H31" s="110">
        <f>+H19+H29</f>
        <v>295570</v>
      </c>
      <c r="I31" s="2"/>
      <c r="J31" s="110">
        <f>+J19+J29</f>
        <v>305019</v>
      </c>
      <c r="K31" s="21"/>
    </row>
    <row r="32" spans="2:11" ht="15.75" thickTop="1">
      <c r="B32" s="12"/>
      <c r="C32" s="2"/>
      <c r="H32" s="98"/>
      <c r="I32" s="2"/>
      <c r="J32" s="98"/>
      <c r="K32" s="21"/>
    </row>
    <row r="33" spans="2:11" ht="15">
      <c r="B33" s="12" t="s">
        <v>209</v>
      </c>
      <c r="C33" s="2"/>
      <c r="H33" s="20"/>
      <c r="I33" s="2"/>
      <c r="J33" s="20"/>
      <c r="K33" s="14"/>
    </row>
    <row r="34" spans="2:11" ht="15">
      <c r="B34" s="12" t="s">
        <v>210</v>
      </c>
      <c r="C34" s="2"/>
      <c r="H34" s="21"/>
      <c r="I34" s="2"/>
      <c r="J34" s="14"/>
      <c r="K34" s="14"/>
    </row>
    <row r="35" spans="2:11" ht="15">
      <c r="B35" s="2" t="s">
        <v>16</v>
      </c>
      <c r="C35" s="12"/>
      <c r="D35" s="11"/>
      <c r="H35" s="21">
        <v>60911</v>
      </c>
      <c r="I35" s="2"/>
      <c r="J35" s="14">
        <v>60911</v>
      </c>
      <c r="K35" s="14"/>
    </row>
    <row r="36" spans="2:12" ht="15">
      <c r="B36" s="2" t="s">
        <v>17</v>
      </c>
      <c r="C36" s="12"/>
      <c r="D36" s="11"/>
      <c r="H36" s="60">
        <f>919+27749+38987-806</f>
        <v>66849</v>
      </c>
      <c r="I36" s="2"/>
      <c r="J36" s="15">
        <f>918+27749+38824-806</f>
        <v>66685</v>
      </c>
      <c r="K36" s="71"/>
      <c r="L36" s="111"/>
    </row>
    <row r="37" spans="2:12" ht="15">
      <c r="B37" s="2"/>
      <c r="C37" s="12"/>
      <c r="D37" s="11"/>
      <c r="H37" s="98"/>
      <c r="I37" s="2"/>
      <c r="J37" s="20"/>
      <c r="K37" s="2"/>
      <c r="L37" s="111"/>
    </row>
    <row r="38" spans="2:11" s="7" customFormat="1" ht="14.25" customHeight="1">
      <c r="B38" s="2"/>
      <c r="C38" s="12"/>
      <c r="D38" s="112"/>
      <c r="H38" s="21">
        <f>+H36+H35</f>
        <v>127760</v>
      </c>
      <c r="I38" s="2"/>
      <c r="J38" s="14">
        <f>+J36+J35</f>
        <v>127596</v>
      </c>
      <c r="K38" s="2"/>
    </row>
    <row r="39" spans="2:11" s="7" customFormat="1" ht="1.5" customHeight="1" hidden="1" thickBot="1">
      <c r="B39" s="12"/>
      <c r="C39" s="12"/>
      <c r="D39" s="112"/>
      <c r="H39" s="21"/>
      <c r="I39" s="2"/>
      <c r="J39" s="14"/>
      <c r="K39" s="2"/>
    </row>
    <row r="40" spans="2:11" ht="15">
      <c r="B40" s="12" t="s">
        <v>18</v>
      </c>
      <c r="C40" s="12"/>
      <c r="D40" s="11"/>
      <c r="H40" s="60">
        <v>1462</v>
      </c>
      <c r="I40" s="2"/>
      <c r="J40" s="15">
        <v>1515</v>
      </c>
      <c r="K40" s="2"/>
    </row>
    <row r="41" spans="2:11" ht="15">
      <c r="B41" s="12"/>
      <c r="C41" s="12"/>
      <c r="D41" s="11"/>
      <c r="H41" s="21"/>
      <c r="I41" s="2"/>
      <c r="J41" s="14"/>
      <c r="K41" s="2"/>
    </row>
    <row r="42" spans="2:11" ht="15">
      <c r="B42" s="12" t="s">
        <v>211</v>
      </c>
      <c r="C42" s="12"/>
      <c r="D42" s="11"/>
      <c r="H42" s="15">
        <f>SUM(H38:H40)</f>
        <v>129222</v>
      </c>
      <c r="I42" s="2"/>
      <c r="J42" s="15">
        <f>SUM(J38:J40)</f>
        <v>129111</v>
      </c>
      <c r="K42" s="2"/>
    </row>
    <row r="43" spans="2:11" ht="15">
      <c r="B43" s="12"/>
      <c r="C43" s="12"/>
      <c r="D43" s="11"/>
      <c r="H43" s="14"/>
      <c r="I43" s="2"/>
      <c r="J43" s="14"/>
      <c r="K43" s="2"/>
    </row>
    <row r="44" spans="2:11" ht="15">
      <c r="B44" s="12" t="s">
        <v>212</v>
      </c>
      <c r="C44" s="12"/>
      <c r="D44" s="11"/>
      <c r="H44" s="14"/>
      <c r="I44" s="2"/>
      <c r="J44" s="14"/>
      <c r="K44" s="2"/>
    </row>
    <row r="45" spans="2:11" ht="15">
      <c r="B45" s="2" t="s">
        <v>213</v>
      </c>
      <c r="C45" s="12"/>
      <c r="D45" s="11"/>
      <c r="H45" s="14">
        <v>6933</v>
      </c>
      <c r="I45" s="2"/>
      <c r="J45" s="14">
        <v>9489</v>
      </c>
      <c r="K45" s="2"/>
    </row>
    <row r="46" spans="2:11" ht="15">
      <c r="B46" s="2" t="s">
        <v>24</v>
      </c>
      <c r="C46" s="2"/>
      <c r="H46" s="15">
        <v>14537</v>
      </c>
      <c r="I46" s="2"/>
      <c r="J46" s="15">
        <v>15996</v>
      </c>
      <c r="K46" s="2"/>
    </row>
    <row r="47" spans="2:11" ht="15">
      <c r="B47" s="2"/>
      <c r="C47" s="2"/>
      <c r="H47" s="20"/>
      <c r="I47" s="2"/>
      <c r="J47" s="20"/>
      <c r="K47" s="2"/>
    </row>
    <row r="48" spans="2:11" ht="15">
      <c r="B48" s="12" t="s">
        <v>214</v>
      </c>
      <c r="C48" s="2"/>
      <c r="H48" s="15">
        <f>SUM(H45:H46)</f>
        <v>21470</v>
      </c>
      <c r="I48" s="2"/>
      <c r="J48" s="15">
        <f>SUM(J45:J46)</f>
        <v>25485</v>
      </c>
      <c r="K48" s="2"/>
    </row>
    <row r="49" spans="2:11" ht="15">
      <c r="B49" s="2"/>
      <c r="C49" s="2"/>
      <c r="H49" s="20"/>
      <c r="I49" s="2"/>
      <c r="J49" s="20"/>
      <c r="K49" s="2"/>
    </row>
    <row r="50" spans="2:11" ht="15">
      <c r="B50" s="12" t="s">
        <v>215</v>
      </c>
      <c r="C50" s="2"/>
      <c r="H50" s="20"/>
      <c r="I50" s="2"/>
      <c r="J50" s="20"/>
      <c r="K50" s="2"/>
    </row>
    <row r="51" spans="2:11" ht="15">
      <c r="B51" s="2" t="s">
        <v>70</v>
      </c>
      <c r="C51" s="2"/>
      <c r="H51" s="98">
        <v>32817</v>
      </c>
      <c r="I51" s="2"/>
      <c r="J51" s="98">
        <v>35601</v>
      </c>
      <c r="K51" s="2"/>
    </row>
    <row r="52" spans="2:11" ht="15">
      <c r="B52" s="2" t="s">
        <v>71</v>
      </c>
      <c r="C52" s="2"/>
      <c r="H52" s="98">
        <v>7984</v>
      </c>
      <c r="I52" s="2"/>
      <c r="J52" s="98">
        <v>16582</v>
      </c>
      <c r="K52" s="2"/>
    </row>
    <row r="53" spans="2:11" ht="15">
      <c r="B53" s="2" t="s">
        <v>216</v>
      </c>
      <c r="C53" s="2"/>
      <c r="H53" s="98">
        <v>1</v>
      </c>
      <c r="I53" s="2"/>
      <c r="J53" s="98">
        <v>1</v>
      </c>
      <c r="K53" s="2"/>
    </row>
    <row r="54" spans="2:11" ht="15">
      <c r="B54" s="2" t="s">
        <v>15</v>
      </c>
      <c r="C54" s="2"/>
      <c r="H54" s="98">
        <v>102818</v>
      </c>
      <c r="I54" s="2"/>
      <c r="J54" s="98">
        <v>97630</v>
      </c>
      <c r="K54" s="2"/>
    </row>
    <row r="55" spans="2:11" ht="15" hidden="1" outlineLevel="1">
      <c r="B55" s="2" t="s">
        <v>201</v>
      </c>
      <c r="C55" s="2"/>
      <c r="H55" s="98">
        <f>84-84</f>
        <v>0</v>
      </c>
      <c r="I55" s="2"/>
      <c r="J55" s="98"/>
      <c r="K55" s="2"/>
    </row>
    <row r="56" spans="2:11" ht="15" collapsed="1">
      <c r="B56" s="2" t="s">
        <v>9</v>
      </c>
      <c r="C56" s="2"/>
      <c r="H56" s="60">
        <v>1258</v>
      </c>
      <c r="I56" s="2"/>
      <c r="J56" s="60">
        <v>609</v>
      </c>
      <c r="K56" s="2"/>
    </row>
    <row r="57" spans="2:11" ht="15">
      <c r="B57" s="2"/>
      <c r="C57" s="2"/>
      <c r="H57" s="98"/>
      <c r="I57" s="2"/>
      <c r="J57" s="98"/>
      <c r="K57" s="2"/>
    </row>
    <row r="58" spans="2:11" ht="15">
      <c r="B58" s="12" t="s">
        <v>217</v>
      </c>
      <c r="C58" s="2"/>
      <c r="H58" s="60">
        <f>SUM(H51:H56)</f>
        <v>144878</v>
      </c>
      <c r="I58" s="2"/>
      <c r="J58" s="60">
        <f>SUM(J51:J56)</f>
        <v>150423</v>
      </c>
      <c r="K58" s="2"/>
    </row>
    <row r="59" spans="2:11" ht="15">
      <c r="B59" s="2"/>
      <c r="C59" s="2"/>
      <c r="H59" s="98"/>
      <c r="I59" s="2"/>
      <c r="J59" s="98"/>
      <c r="K59" s="2"/>
    </row>
    <row r="60" spans="2:11" ht="15">
      <c r="B60" s="2" t="s">
        <v>218</v>
      </c>
      <c r="C60" s="2"/>
      <c r="H60" s="98">
        <f>+H58+H48</f>
        <v>166348</v>
      </c>
      <c r="I60" s="2"/>
      <c r="J60" s="98">
        <f>+J58+J48</f>
        <v>175908</v>
      </c>
      <c r="K60" s="2"/>
    </row>
    <row r="61" spans="2:11" ht="15">
      <c r="B61" s="2"/>
      <c r="C61" s="2"/>
      <c r="H61" s="2"/>
      <c r="I61" s="2"/>
      <c r="J61" s="2"/>
      <c r="K61" s="2"/>
    </row>
    <row r="62" spans="2:11" ht="18.75" customHeight="1" thickBot="1">
      <c r="B62" s="12" t="s">
        <v>219</v>
      </c>
      <c r="C62" s="2"/>
      <c r="H62" s="23">
        <f>+H42+H60</f>
        <v>295570</v>
      </c>
      <c r="I62" s="2"/>
      <c r="J62" s="23">
        <f>+J42+J60</f>
        <v>305019</v>
      </c>
      <c r="K62" s="9"/>
    </row>
    <row r="63" spans="2:11" ht="18.75" customHeight="1" thickTop="1">
      <c r="B63" s="2"/>
      <c r="C63" s="2"/>
      <c r="H63" s="24">
        <f>+H62-H31</f>
        <v>0</v>
      </c>
      <c r="I63" s="2"/>
      <c r="J63" s="24">
        <f>+J62-J31</f>
        <v>0</v>
      </c>
      <c r="K63" s="9"/>
    </row>
    <row r="64" spans="2:11" ht="15">
      <c r="B64" s="70" t="s">
        <v>220</v>
      </c>
      <c r="C64" s="8"/>
      <c r="H64" s="25">
        <f>(+H38+H40)/H35</f>
        <v>2.1214887294577336</v>
      </c>
      <c r="I64" s="2"/>
      <c r="J64" s="25">
        <f>(J38+J40)/J35</f>
        <v>2.1196663985158675</v>
      </c>
      <c r="K64" s="2"/>
    </row>
    <row r="65" spans="2:10" ht="15">
      <c r="B65" s="2"/>
      <c r="C65" s="2"/>
      <c r="J65" s="25"/>
    </row>
    <row r="66" ht="12.75">
      <c r="C66" s="11" t="s">
        <v>221</v>
      </c>
    </row>
    <row r="67" ht="12.75">
      <c r="C67" s="11" t="s">
        <v>273</v>
      </c>
    </row>
    <row r="68" spans="2:3" ht="15">
      <c r="B68" s="2"/>
      <c r="C68" s="2"/>
    </row>
    <row r="69" spans="2:12" ht="15">
      <c r="B69" s="2"/>
      <c r="C69" s="2"/>
      <c r="L69" s="107" t="s">
        <v>222</v>
      </c>
    </row>
    <row r="70" spans="2:3" ht="15">
      <c r="B70" s="2"/>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sheetData>
  <mergeCells count="4">
    <mergeCell ref="A7:K7"/>
    <mergeCell ref="A8:K8"/>
    <mergeCell ref="A4:K4"/>
    <mergeCell ref="A6:K6"/>
  </mergeCells>
  <printOptions horizontalCentered="1"/>
  <pageMargins left="0.58" right="0.25" top="0.25" bottom="0.25" header="0.5" footer="0.5"/>
  <pageSetup horizontalDpi="180" verticalDpi="180" orientation="portrait" paperSize="9" scale="83"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4:U50"/>
  <sheetViews>
    <sheetView showGridLines="0" workbookViewId="0" topLeftCell="A31">
      <selection activeCell="B42" sqref="B42"/>
    </sheetView>
  </sheetViews>
  <sheetFormatPr defaultColWidth="9.140625" defaultRowHeight="12.75" outlineLevelCol="1"/>
  <cols>
    <col min="1" max="2" width="4.00390625" style="1" customWidth="1"/>
    <col min="3" max="3" width="28.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39" t="s">
        <v>199</v>
      </c>
      <c r="B5" s="139"/>
      <c r="C5" s="139"/>
      <c r="D5" s="139"/>
      <c r="E5" s="139"/>
      <c r="F5" s="139"/>
      <c r="G5" s="139"/>
      <c r="H5" s="139"/>
      <c r="I5" s="139"/>
      <c r="J5" s="139"/>
      <c r="K5" s="139"/>
      <c r="L5" s="139"/>
      <c r="M5" s="139"/>
      <c r="N5" s="139"/>
      <c r="O5" s="139"/>
      <c r="P5" s="139"/>
      <c r="Q5" s="139"/>
      <c r="R5" s="139"/>
      <c r="S5" s="139"/>
    </row>
    <row r="7" spans="1:19" ht="14.25">
      <c r="A7" s="141" t="s">
        <v>229</v>
      </c>
      <c r="B7" s="141"/>
      <c r="C7" s="141"/>
      <c r="D7" s="141"/>
      <c r="E7" s="141"/>
      <c r="F7" s="141"/>
      <c r="G7" s="141"/>
      <c r="H7" s="141"/>
      <c r="I7" s="141"/>
      <c r="J7" s="141"/>
      <c r="K7" s="141"/>
      <c r="L7" s="141"/>
      <c r="M7" s="141"/>
      <c r="N7" s="141"/>
      <c r="O7" s="141"/>
      <c r="P7" s="141"/>
      <c r="Q7" s="141"/>
      <c r="R7" s="141"/>
      <c r="S7" s="141"/>
    </row>
    <row r="8" spans="1:19" ht="14.25">
      <c r="A8" s="141" t="s">
        <v>281</v>
      </c>
      <c r="B8" s="141"/>
      <c r="C8" s="141"/>
      <c r="D8" s="141"/>
      <c r="E8" s="141"/>
      <c r="F8" s="141"/>
      <c r="G8" s="141"/>
      <c r="H8" s="141"/>
      <c r="I8" s="141"/>
      <c r="J8" s="141"/>
      <c r="K8" s="141"/>
      <c r="L8" s="141"/>
      <c r="M8" s="104"/>
      <c r="N8" s="104"/>
      <c r="O8" s="104"/>
      <c r="P8" s="104"/>
      <c r="Q8" s="104"/>
      <c r="R8" s="104"/>
      <c r="S8" s="104"/>
    </row>
    <row r="10" spans="5:21" ht="14.25">
      <c r="E10" s="17">
        <v>2009</v>
      </c>
      <c r="G10" s="105">
        <v>2008</v>
      </c>
      <c r="I10" s="17">
        <v>2009</v>
      </c>
      <c r="K10" s="105">
        <v>2008</v>
      </c>
      <c r="M10" s="17">
        <v>2005</v>
      </c>
      <c r="N10" s="12"/>
      <c r="O10" s="17">
        <v>2005</v>
      </c>
      <c r="Q10" s="17">
        <v>2004</v>
      </c>
      <c r="R10" s="12"/>
      <c r="S10" s="17">
        <v>2004</v>
      </c>
      <c r="T10" s="17"/>
      <c r="U10" s="17">
        <v>2004</v>
      </c>
    </row>
    <row r="11" spans="5:21" ht="14.25">
      <c r="E11" s="18" t="s">
        <v>0</v>
      </c>
      <c r="G11" s="18" t="s">
        <v>0</v>
      </c>
      <c r="I11" s="18" t="s">
        <v>74</v>
      </c>
      <c r="K11" s="18" t="s">
        <v>74</v>
      </c>
      <c r="M11" s="18" t="s">
        <v>0</v>
      </c>
      <c r="N11" s="12"/>
      <c r="O11" s="18" t="s">
        <v>196</v>
      </c>
      <c r="Q11" s="18" t="s">
        <v>2</v>
      </c>
      <c r="R11" s="12"/>
      <c r="S11" s="18" t="s">
        <v>81</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39994</v>
      </c>
      <c r="G13" s="19">
        <v>39994</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v>68644</v>
      </c>
      <c r="F16" s="14"/>
      <c r="G16" s="14">
        <f>K16-83785</f>
        <v>95433</v>
      </c>
      <c r="H16" s="2"/>
      <c r="I16" s="14">
        <v>133855</v>
      </c>
      <c r="J16" s="14"/>
      <c r="K16" s="14">
        <v>179218</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-66190</v>
      </c>
      <c r="F18" s="14"/>
      <c r="G18" s="14">
        <f>-G16-G20+G22</f>
        <v>-93283</v>
      </c>
      <c r="H18" s="2"/>
      <c r="I18" s="14">
        <f>-I16-I20+I22</f>
        <v>-132078</v>
      </c>
      <c r="J18" s="14"/>
      <c r="K18" s="14">
        <f>-K16-K20+K22</f>
        <v>-178941</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v>303</v>
      </c>
      <c r="F20" s="14"/>
      <c r="G20" s="14">
        <f>K20-582</f>
        <v>656</v>
      </c>
      <c r="H20" s="2"/>
      <c r="I20" s="14">
        <v>739</v>
      </c>
      <c r="J20" s="14"/>
      <c r="K20" s="14">
        <v>1238</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v>2757</v>
      </c>
      <c r="F22" s="14"/>
      <c r="G22" s="14">
        <f>K22+2281-990</f>
        <v>2806</v>
      </c>
      <c r="H22" s="2"/>
      <c r="I22" s="14">
        <v>2516</v>
      </c>
      <c r="J22" s="14"/>
      <c r="K22" s="14">
        <v>1515</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7</v>
      </c>
      <c r="D24" s="12"/>
      <c r="E24" s="14">
        <v>-1179</v>
      </c>
      <c r="F24" s="14"/>
      <c r="G24" s="14">
        <f>K24+1580</f>
        <v>-1561</v>
      </c>
      <c r="H24" s="2"/>
      <c r="I24" s="14">
        <v>-2652</v>
      </c>
      <c r="J24" s="14"/>
      <c r="K24" s="14">
        <v>-3141</v>
      </c>
      <c r="M24" s="14">
        <f>O24+1163+1086</f>
        <v>-1035</v>
      </c>
      <c r="N24" s="14"/>
      <c r="O24" s="14">
        <f>-1163-1086-1035</f>
        <v>-3284</v>
      </c>
      <c r="Q24" s="14">
        <f>+S24-U24</f>
        <v>-851</v>
      </c>
      <c r="R24" s="14"/>
      <c r="S24" s="14">
        <v>-851</v>
      </c>
      <c r="U24" s="14">
        <v>0</v>
      </c>
    </row>
    <row r="25" spans="1:21" ht="14.25" customHeight="1">
      <c r="A25" s="2"/>
      <c r="B25" s="2"/>
      <c r="C25" s="12"/>
      <c r="D25" s="12"/>
      <c r="E25" s="15"/>
      <c r="F25" s="14"/>
      <c r="G25" s="15"/>
      <c r="H25" s="2"/>
      <c r="I25" s="15"/>
      <c r="J25" s="14"/>
      <c r="K25" s="15"/>
      <c r="M25" s="15"/>
      <c r="N25" s="14"/>
      <c r="O25" s="15"/>
      <c r="Q25" s="15"/>
      <c r="R25" s="14"/>
      <c r="S25" s="15"/>
      <c r="U25" s="15"/>
    </row>
    <row r="26" spans="1:21" ht="1.5" customHeight="1" hidden="1">
      <c r="A26" s="2"/>
      <c r="B26" s="2"/>
      <c r="C26" s="12"/>
      <c r="D26" s="12"/>
      <c r="E26" s="14"/>
      <c r="F26" s="14"/>
      <c r="G26" s="14"/>
      <c r="H26" s="2"/>
      <c r="I26" s="14"/>
      <c r="J26" s="14"/>
      <c r="K26" s="14"/>
      <c r="M26" s="14"/>
      <c r="N26" s="14"/>
      <c r="O26" s="14"/>
      <c r="Q26" s="14"/>
      <c r="R26" s="14"/>
      <c r="S26" s="14"/>
      <c r="U26" s="14"/>
    </row>
    <row r="27" spans="1:21" ht="15">
      <c r="A27" s="2"/>
      <c r="B27" s="2"/>
      <c r="C27" s="13" t="s">
        <v>230</v>
      </c>
      <c r="D27" s="13"/>
      <c r="E27" s="14">
        <f>+E22+E24</f>
        <v>1578</v>
      </c>
      <c r="F27" s="14"/>
      <c r="G27" s="14">
        <f>+G22+G24</f>
        <v>1245</v>
      </c>
      <c r="H27" s="2"/>
      <c r="I27" s="14">
        <f>+I22+I24</f>
        <v>-136</v>
      </c>
      <c r="J27" s="14"/>
      <c r="K27" s="14">
        <f>+K22+K24</f>
        <v>-1626</v>
      </c>
      <c r="M27" s="14">
        <f>+M22+M24</f>
        <v>2015</v>
      </c>
      <c r="N27" s="14"/>
      <c r="O27" s="14">
        <f>+O22+O24</f>
        <v>7569</v>
      </c>
      <c r="Q27" s="14">
        <f>+Q22+Q24</f>
        <v>-3489</v>
      </c>
      <c r="R27" s="14"/>
      <c r="S27" s="14">
        <f>+S22+S24</f>
        <v>-3489</v>
      </c>
      <c r="U27" s="14">
        <f>+U22+U24</f>
        <v>0</v>
      </c>
    </row>
    <row r="28" spans="1:21" ht="15">
      <c r="A28" s="2"/>
      <c r="B28" s="2"/>
      <c r="C28" s="12"/>
      <c r="D28" s="12"/>
      <c r="E28" s="14"/>
      <c r="F28" s="14"/>
      <c r="G28" s="14"/>
      <c r="H28" s="2"/>
      <c r="I28" s="14"/>
      <c r="J28" s="14"/>
      <c r="K28" s="14"/>
      <c r="M28" s="14"/>
      <c r="N28" s="14"/>
      <c r="O28" s="14"/>
      <c r="Q28" s="14"/>
      <c r="R28" s="14"/>
      <c r="S28" s="14"/>
      <c r="U28" s="14"/>
    </row>
    <row r="29" spans="1:21" ht="15">
      <c r="A29" s="2"/>
      <c r="B29" s="2"/>
      <c r="C29" s="12" t="s">
        <v>9</v>
      </c>
      <c r="D29" s="12"/>
      <c r="E29" s="15">
        <v>-463</v>
      </c>
      <c r="F29" s="14"/>
      <c r="G29" s="15">
        <f>K29-329+257</f>
        <v>109</v>
      </c>
      <c r="H29" s="2"/>
      <c r="I29" s="15">
        <v>247</v>
      </c>
      <c r="J29" s="14"/>
      <c r="K29" s="15">
        <v>181</v>
      </c>
      <c r="M29" s="15">
        <f>O29+1134+785</f>
        <v>-328</v>
      </c>
      <c r="N29" s="14"/>
      <c r="O29" s="15">
        <f>-1134-785-328</f>
        <v>-2247</v>
      </c>
      <c r="Q29" s="15">
        <f>+S29-U29</f>
        <v>773</v>
      </c>
      <c r="R29" s="14"/>
      <c r="S29" s="15">
        <v>773</v>
      </c>
      <c r="U29" s="15">
        <v>0</v>
      </c>
    </row>
    <row r="30" spans="1:21" ht="9.75" customHeight="1" hidden="1">
      <c r="A30" s="2"/>
      <c r="B30" s="2"/>
      <c r="C30" s="12"/>
      <c r="D30" s="12"/>
      <c r="E30" s="14"/>
      <c r="F30" s="14"/>
      <c r="G30" s="14"/>
      <c r="H30" s="2"/>
      <c r="I30" s="14"/>
      <c r="J30" s="14"/>
      <c r="K30" s="14"/>
      <c r="M30" s="14"/>
      <c r="N30" s="14"/>
      <c r="O30" s="14"/>
      <c r="Q30" s="14"/>
      <c r="R30" s="14"/>
      <c r="S30" s="14"/>
      <c r="U30" s="14"/>
    </row>
    <row r="31" spans="1:21" ht="15.75" thickBot="1">
      <c r="A31" s="2"/>
      <c r="B31" s="2"/>
      <c r="C31" s="13" t="s">
        <v>231</v>
      </c>
      <c r="D31" s="13"/>
      <c r="E31" s="113">
        <f>+E27+E29</f>
        <v>1115</v>
      </c>
      <c r="F31" s="14"/>
      <c r="G31" s="113">
        <f>+G27+G29</f>
        <v>1354</v>
      </c>
      <c r="H31" s="2"/>
      <c r="I31" s="113">
        <f>+I27+I29</f>
        <v>111</v>
      </c>
      <c r="J31" s="14"/>
      <c r="K31" s="113">
        <f>+K27+K29</f>
        <v>-1445</v>
      </c>
      <c r="M31" s="113">
        <f>+M27+M29</f>
        <v>1687</v>
      </c>
      <c r="N31" s="14"/>
      <c r="O31" s="113">
        <f>+O27+O29</f>
        <v>5322</v>
      </c>
      <c r="Q31" s="14">
        <f>+Q27+Q29</f>
        <v>-2716</v>
      </c>
      <c r="R31" s="14"/>
      <c r="S31" s="14">
        <f>+S27+S29</f>
        <v>-2716</v>
      </c>
      <c r="U31" s="14">
        <f>+U27+U29</f>
        <v>0</v>
      </c>
    </row>
    <row r="32" spans="1:21" ht="15.75" thickTop="1">
      <c r="A32" s="2"/>
      <c r="B32" s="2"/>
      <c r="C32" s="12"/>
      <c r="D32" s="12"/>
      <c r="E32" s="21"/>
      <c r="F32" s="21"/>
      <c r="G32" s="21"/>
      <c r="H32" s="9"/>
      <c r="I32" s="21"/>
      <c r="J32" s="14"/>
      <c r="K32" s="14"/>
      <c r="M32" s="14"/>
      <c r="N32" s="14"/>
      <c r="O32" s="14"/>
      <c r="Q32" s="14"/>
      <c r="R32" s="14"/>
      <c r="S32" s="14"/>
      <c r="U32" s="14"/>
    </row>
    <row r="33" spans="1:21" ht="15">
      <c r="A33" s="2"/>
      <c r="B33" s="2"/>
      <c r="C33" s="12" t="s">
        <v>232</v>
      </c>
      <c r="D33" s="12"/>
      <c r="E33" s="21"/>
      <c r="F33" s="21"/>
      <c r="G33" s="21"/>
      <c r="H33" s="9"/>
      <c r="I33" s="21"/>
      <c r="J33" s="14"/>
      <c r="K33" s="14"/>
      <c r="M33" s="14"/>
      <c r="N33" s="14"/>
      <c r="O33" s="14"/>
      <c r="Q33" s="14"/>
      <c r="R33" s="14"/>
      <c r="S33" s="14"/>
      <c r="U33" s="14"/>
    </row>
    <row r="34" spans="1:21" ht="15">
      <c r="A34" s="2"/>
      <c r="B34" s="2"/>
      <c r="C34" s="12" t="s">
        <v>233</v>
      </c>
      <c r="D34" s="12"/>
      <c r="E34" s="21">
        <f>+E37-E35</f>
        <v>1215</v>
      </c>
      <c r="F34" s="21"/>
      <c r="G34" s="21">
        <f>+G37-G35</f>
        <v>1331</v>
      </c>
      <c r="H34" s="9"/>
      <c r="I34" s="21">
        <f>+I37-I35</f>
        <v>164</v>
      </c>
      <c r="J34" s="14"/>
      <c r="K34" s="14">
        <f>+K37-K35</f>
        <v>-1122</v>
      </c>
      <c r="M34" s="14">
        <f>+M37-M35</f>
        <v>1399</v>
      </c>
      <c r="N34" s="14"/>
      <c r="O34" s="14">
        <f>+O37-O35</f>
        <v>4382</v>
      </c>
      <c r="Q34" s="14"/>
      <c r="R34" s="14"/>
      <c r="S34" s="14"/>
      <c r="U34" s="14"/>
    </row>
    <row r="35" spans="1:21" ht="15">
      <c r="A35" s="2"/>
      <c r="B35" s="2"/>
      <c r="C35" s="12" t="s">
        <v>11</v>
      </c>
      <c r="D35" s="12"/>
      <c r="E35" s="21">
        <v>-100</v>
      </c>
      <c r="F35" s="21"/>
      <c r="G35" s="21">
        <f>K35+343+3</f>
        <v>23</v>
      </c>
      <c r="H35" s="9"/>
      <c r="I35" s="21">
        <v>-53</v>
      </c>
      <c r="J35" s="14"/>
      <c r="K35" s="14">
        <v>-323</v>
      </c>
      <c r="M35" s="14">
        <f>+O35-241-411</f>
        <v>288</v>
      </c>
      <c r="N35" s="14"/>
      <c r="O35" s="14">
        <f>241+411+288</f>
        <v>940</v>
      </c>
      <c r="Q35" s="14"/>
      <c r="R35" s="14"/>
      <c r="S35" s="14"/>
      <c r="U35" s="14"/>
    </row>
    <row r="36" spans="1:21" ht="15">
      <c r="A36" s="2"/>
      <c r="B36" s="2"/>
      <c r="C36" s="12"/>
      <c r="D36" s="12"/>
      <c r="E36" s="21"/>
      <c r="F36" s="21"/>
      <c r="G36" s="21"/>
      <c r="H36" s="9"/>
      <c r="I36" s="21"/>
      <c r="J36" s="14"/>
      <c r="K36" s="14"/>
      <c r="M36" s="14"/>
      <c r="N36" s="14"/>
      <c r="O36" s="14"/>
      <c r="Q36" s="14"/>
      <c r="R36" s="14"/>
      <c r="S36" s="14"/>
      <c r="U36" s="14"/>
    </row>
    <row r="37" spans="1:21" ht="15.75" thickBot="1">
      <c r="A37" s="2"/>
      <c r="B37" s="2"/>
      <c r="C37" s="12" t="s">
        <v>231</v>
      </c>
      <c r="D37" s="12"/>
      <c r="E37" s="69">
        <f>+E31</f>
        <v>1115</v>
      </c>
      <c r="F37" s="21"/>
      <c r="G37" s="69">
        <f>+G31</f>
        <v>1354</v>
      </c>
      <c r="H37" s="9"/>
      <c r="I37" s="69">
        <f>+I31</f>
        <v>111</v>
      </c>
      <c r="J37" s="14"/>
      <c r="K37" s="16">
        <f>+K31</f>
        <v>-1445</v>
      </c>
      <c r="M37" s="16">
        <f>+M31</f>
        <v>1687</v>
      </c>
      <c r="N37" s="14"/>
      <c r="O37" s="16">
        <f>+O31</f>
        <v>5322</v>
      </c>
      <c r="Q37" s="14"/>
      <c r="R37" s="14"/>
      <c r="S37" s="14"/>
      <c r="U37" s="14"/>
    </row>
    <row r="38" spans="1:21" ht="15.75" thickTop="1">
      <c r="A38" s="2"/>
      <c r="B38" s="2"/>
      <c r="C38" s="12"/>
      <c r="D38" s="12"/>
      <c r="E38" s="9"/>
      <c r="F38" s="9"/>
      <c r="G38" s="9"/>
      <c r="H38" s="9"/>
      <c r="I38" s="9"/>
      <c r="J38" s="2"/>
      <c r="K38" s="2"/>
      <c r="M38" s="14"/>
      <c r="N38" s="14"/>
      <c r="O38" s="14"/>
      <c r="Q38" s="14"/>
      <c r="R38" s="14"/>
      <c r="S38" s="14"/>
      <c r="U38" s="14"/>
    </row>
    <row r="39" spans="3:21" ht="15.75" thickBot="1">
      <c r="C39" s="12" t="s">
        <v>234</v>
      </c>
      <c r="D39" s="12"/>
      <c r="E39" s="114">
        <f>E34/60911*100</f>
        <v>1.9947135985290014</v>
      </c>
      <c r="F39" s="126"/>
      <c r="G39" s="114">
        <f>G34/60911*100</f>
        <v>2.1851553906519348</v>
      </c>
      <c r="H39" s="9"/>
      <c r="I39" s="114">
        <f>I34/60911*100</f>
        <v>0.26924529231173355</v>
      </c>
      <c r="J39" s="97"/>
      <c r="K39" s="114">
        <f>K34/60911*100</f>
        <v>-1.8420318169132013</v>
      </c>
      <c r="M39" s="114">
        <f>M34/60911*100</f>
        <v>2.296793682586068</v>
      </c>
      <c r="N39" s="21"/>
      <c r="O39" s="114">
        <f>O34/60911*100</f>
        <v>7.194102871402539</v>
      </c>
      <c r="P39" s="5"/>
      <c r="Q39" s="114" t="e">
        <f>#REF!/60911*100</f>
        <v>#REF!</v>
      </c>
      <c r="R39" s="21"/>
      <c r="S39" s="114" t="e">
        <f>#REF!/60911*100</f>
        <v>#REF!</v>
      </c>
      <c r="U39" s="114" t="e">
        <f>#REF!/60911*100</f>
        <v>#REF!</v>
      </c>
    </row>
    <row r="40" spans="3:21" ht="16.5" thickBot="1" thickTop="1">
      <c r="C40" s="12" t="s">
        <v>235</v>
      </c>
      <c r="D40" s="12"/>
      <c r="E40" s="114">
        <f>+E39</f>
        <v>1.9947135985290014</v>
      </c>
      <c r="F40" s="126"/>
      <c r="G40" s="114">
        <f>+G39</f>
        <v>2.1851553906519348</v>
      </c>
      <c r="H40" s="9"/>
      <c r="I40" s="114">
        <f>+I39</f>
        <v>0.26924529231173355</v>
      </c>
      <c r="J40" s="97"/>
      <c r="K40" s="114">
        <f>+K39</f>
        <v>-1.8420318169132013</v>
      </c>
      <c r="M40" s="114">
        <f>+M39</f>
        <v>2.296793682586068</v>
      </c>
      <c r="N40" s="21"/>
      <c r="O40" s="114">
        <f>+O39</f>
        <v>7.194102871402539</v>
      </c>
      <c r="P40" s="115"/>
      <c r="Q40" s="114" t="e">
        <f>+Q39</f>
        <v>#REF!</v>
      </c>
      <c r="R40" s="21"/>
      <c r="S40" s="114" t="e">
        <f>+S39</f>
        <v>#REF!</v>
      </c>
      <c r="U40" s="114" t="e">
        <f>+U39</f>
        <v>#REF!</v>
      </c>
    </row>
    <row r="41" spans="3:19" ht="15.75" thickTop="1">
      <c r="C41" s="12"/>
      <c r="D41" s="12"/>
      <c r="E41" s="127"/>
      <c r="F41" s="127"/>
      <c r="G41" s="127"/>
      <c r="H41" s="127"/>
      <c r="I41" s="127"/>
      <c r="J41" s="12"/>
      <c r="M41" s="116"/>
      <c r="N41" s="14"/>
      <c r="O41" s="116"/>
      <c r="P41" s="8"/>
      <c r="Q41" s="116"/>
      <c r="R41" s="14"/>
      <c r="S41" s="116"/>
    </row>
    <row r="42" spans="3:19" ht="15">
      <c r="C42" s="12"/>
      <c r="D42" s="12"/>
      <c r="E42" s="127"/>
      <c r="F42" s="127"/>
      <c r="G42" s="127"/>
      <c r="H42" s="127"/>
      <c r="I42" s="127"/>
      <c r="J42" s="12"/>
      <c r="M42" s="116"/>
      <c r="N42" s="14"/>
      <c r="O42" s="116"/>
      <c r="P42" s="8"/>
      <c r="Q42" s="116"/>
      <c r="R42" s="14"/>
      <c r="S42" s="116"/>
    </row>
    <row r="43" spans="3:19" ht="15">
      <c r="C43" s="12"/>
      <c r="D43" s="12"/>
      <c r="E43" s="127"/>
      <c r="F43" s="127"/>
      <c r="G43" s="127"/>
      <c r="H43" s="127"/>
      <c r="I43" s="127"/>
      <c r="J43" s="12"/>
      <c r="M43" s="116"/>
      <c r="N43" s="14"/>
      <c r="O43" s="116"/>
      <c r="P43" s="8"/>
      <c r="Q43" s="116"/>
      <c r="R43" s="14"/>
      <c r="S43" s="116"/>
    </row>
    <row r="44" spans="3:19" ht="15">
      <c r="C44" s="12"/>
      <c r="D44" s="12"/>
      <c r="E44" s="127"/>
      <c r="F44" s="127"/>
      <c r="G44" s="127"/>
      <c r="H44" s="127"/>
      <c r="I44" s="127"/>
      <c r="J44" s="12"/>
      <c r="M44" s="116"/>
      <c r="N44" s="14"/>
      <c r="O44" s="116"/>
      <c r="P44" s="8"/>
      <c r="Q44" s="116"/>
      <c r="R44" s="14"/>
      <c r="S44" s="116"/>
    </row>
    <row r="45" spans="3:15" ht="12.75">
      <c r="C45" s="11" t="s">
        <v>236</v>
      </c>
      <c r="D45" s="11"/>
      <c r="E45" s="11"/>
      <c r="F45" s="11"/>
      <c r="G45" s="11"/>
      <c r="H45" s="11"/>
      <c r="I45" s="11"/>
      <c r="J45" s="11"/>
      <c r="M45" s="31"/>
      <c r="N45" s="31"/>
      <c r="O45" s="31"/>
    </row>
    <row r="46" spans="3:15" ht="12.75">
      <c r="C46" s="11" t="s">
        <v>273</v>
      </c>
      <c r="D46" s="11"/>
      <c r="E46" s="11"/>
      <c r="F46" s="11"/>
      <c r="G46" s="11"/>
      <c r="H46" s="11"/>
      <c r="I46" s="11"/>
      <c r="J46" s="11"/>
      <c r="M46" s="31"/>
      <c r="N46" s="31"/>
      <c r="O46" s="31"/>
    </row>
    <row r="47" spans="1:16" s="7" customFormat="1" ht="1.5" customHeight="1" hidden="1">
      <c r="A47" s="6"/>
      <c r="B47" s="6"/>
      <c r="C47" s="6"/>
      <c r="D47" s="6"/>
      <c r="E47" s="6"/>
      <c r="F47" s="6"/>
      <c r="G47" s="6"/>
      <c r="H47" s="6"/>
      <c r="I47" s="6"/>
      <c r="J47" s="6"/>
      <c r="K47" s="6"/>
      <c r="L47" s="6"/>
      <c r="M47" s="6"/>
      <c r="N47" s="6"/>
      <c r="O47" s="6"/>
      <c r="P47" s="6"/>
    </row>
    <row r="48" spans="1:16" ht="12.75">
      <c r="A48" s="5"/>
      <c r="B48" s="5"/>
      <c r="C48" s="5"/>
      <c r="D48" s="5"/>
      <c r="E48" s="5"/>
      <c r="F48" s="5"/>
      <c r="G48" s="5"/>
      <c r="H48" s="5"/>
      <c r="I48" s="5"/>
      <c r="J48" s="5"/>
      <c r="K48" s="5"/>
      <c r="L48" s="5"/>
      <c r="M48" s="5"/>
      <c r="N48" s="5"/>
      <c r="O48" s="5"/>
      <c r="P48" s="5"/>
    </row>
    <row r="49" spans="1:16" ht="12.75">
      <c r="A49" s="5"/>
      <c r="B49" s="5"/>
      <c r="C49" s="5"/>
      <c r="D49" s="5"/>
      <c r="E49" s="5"/>
      <c r="F49" s="5"/>
      <c r="G49" s="5"/>
      <c r="H49" s="5"/>
      <c r="J49" s="5"/>
      <c r="K49" s="5"/>
      <c r="L49" s="5"/>
      <c r="M49" s="5"/>
      <c r="N49" s="5"/>
      <c r="O49" s="5"/>
      <c r="P49" s="5"/>
    </row>
    <row r="50" ht="12.75">
      <c r="K50" s="117" t="s">
        <v>237</v>
      </c>
    </row>
    <row r="54" ht="18.75" customHeight="1"/>
  </sheetData>
  <mergeCells count="3">
    <mergeCell ref="A5:S5"/>
    <mergeCell ref="A7:S7"/>
    <mergeCell ref="A8:L8"/>
  </mergeCells>
  <printOptions/>
  <pageMargins left="0.5" right="0.25" top="1" bottom="0.75" header="0.5" footer="0.5"/>
  <pageSetup horizontalDpi="180" verticalDpi="180" orientation="portrait" paperSize="9" r:id="rId2"/>
  <drawing r:id="rId1"/>
</worksheet>
</file>

<file path=xl/worksheets/sheet6.xml><?xml version="1.0" encoding="utf-8"?>
<worksheet xmlns="http://schemas.openxmlformats.org/spreadsheetml/2006/main" xmlns:r="http://schemas.openxmlformats.org/officeDocument/2006/relationships">
  <dimension ref="B5:N74"/>
  <sheetViews>
    <sheetView showGridLines="0" zoomScale="80" zoomScaleNormal="80" workbookViewId="0" topLeftCell="A28">
      <selection activeCell="C66" sqref="C66"/>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2:11" ht="15.75" customHeight="1">
      <c r="B5" s="139" t="s">
        <v>199</v>
      </c>
      <c r="C5" s="139"/>
      <c r="D5" s="139"/>
      <c r="E5" s="139"/>
      <c r="F5" s="139"/>
      <c r="G5" s="139"/>
      <c r="H5" s="139"/>
      <c r="I5" s="139"/>
      <c r="J5" s="139"/>
      <c r="K5" s="139"/>
    </row>
    <row r="7" spans="2:11" ht="14.25">
      <c r="B7" s="140" t="s">
        <v>240</v>
      </c>
      <c r="C7" s="140"/>
      <c r="D7" s="140"/>
      <c r="E7" s="140"/>
      <c r="F7" s="140"/>
      <c r="G7" s="140"/>
      <c r="H7" s="140"/>
      <c r="I7" s="140"/>
      <c r="J7" s="140"/>
      <c r="K7" s="140"/>
    </row>
    <row r="8" spans="2:11" ht="14.25">
      <c r="B8" s="140" t="s">
        <v>281</v>
      </c>
      <c r="C8" s="140"/>
      <c r="D8" s="140"/>
      <c r="E8" s="140"/>
      <c r="F8" s="140"/>
      <c r="G8" s="140"/>
      <c r="H8" s="140"/>
      <c r="I8" s="140"/>
      <c r="J8" s="140"/>
      <c r="K8" s="140"/>
    </row>
    <row r="11" spans="7:11" ht="14.25">
      <c r="G11" s="99" t="s">
        <v>276</v>
      </c>
      <c r="H11" s="8"/>
      <c r="I11" s="99" t="s">
        <v>74</v>
      </c>
      <c r="K11" s="18" t="s">
        <v>81</v>
      </c>
    </row>
    <row r="12" spans="7:11" ht="14.25">
      <c r="G12" s="99" t="s">
        <v>241</v>
      </c>
      <c r="H12" s="8"/>
      <c r="I12" s="99" t="s">
        <v>241</v>
      </c>
      <c r="K12" s="18" t="s">
        <v>241</v>
      </c>
    </row>
    <row r="13" spans="7:11" ht="14.25">
      <c r="G13" s="123" t="s">
        <v>282</v>
      </c>
      <c r="H13" s="8"/>
      <c r="I13" s="123" t="s">
        <v>277</v>
      </c>
      <c r="K13" s="118" t="s">
        <v>242</v>
      </c>
    </row>
    <row r="14" spans="7:11" ht="15">
      <c r="G14" s="10" t="s">
        <v>20</v>
      </c>
      <c r="I14" s="10" t="s">
        <v>20</v>
      </c>
      <c r="K14" s="10" t="s">
        <v>20</v>
      </c>
    </row>
    <row r="15" spans="9:11" ht="15">
      <c r="I15" s="2"/>
      <c r="K15" s="2"/>
    </row>
    <row r="16" spans="2:14" ht="15">
      <c r="B16" s="2" t="s">
        <v>243</v>
      </c>
      <c r="C16" s="2"/>
      <c r="D16" s="2"/>
      <c r="G16" s="71">
        <v>-136</v>
      </c>
      <c r="I16" s="71">
        <v>-1626</v>
      </c>
      <c r="K16" s="14">
        <v>-3490</v>
      </c>
      <c r="M16" s="119"/>
      <c r="N16" s="8"/>
    </row>
    <row r="17" spans="2:14" ht="15">
      <c r="B17" s="120" t="s">
        <v>244</v>
      </c>
      <c r="C17" s="120"/>
      <c r="D17" s="120"/>
      <c r="G17" s="71"/>
      <c r="I17" s="71"/>
      <c r="K17" s="14"/>
      <c r="M17" s="119"/>
      <c r="N17" s="61"/>
    </row>
    <row r="18" spans="2:14" ht="15">
      <c r="B18" s="2" t="s">
        <v>245</v>
      </c>
      <c r="C18" s="2"/>
      <c r="D18" s="2"/>
      <c r="G18" s="71">
        <v>7999</v>
      </c>
      <c r="I18" s="71">
        <f>7504.6+161.5</f>
        <v>7666.1</v>
      </c>
      <c r="K18" s="14">
        <v>1664</v>
      </c>
      <c r="M18" s="119"/>
      <c r="N18" s="8"/>
    </row>
    <row r="19" spans="2:14" ht="15">
      <c r="B19" s="2" t="s">
        <v>246</v>
      </c>
      <c r="C19" s="2"/>
      <c r="D19" s="2"/>
      <c r="G19" s="121">
        <v>2582</v>
      </c>
      <c r="I19" s="121">
        <f>-327.9+3141.2-32.6-4+115</f>
        <v>2891.7</v>
      </c>
      <c r="K19" s="60">
        <v>839</v>
      </c>
      <c r="M19" s="119"/>
      <c r="N19" s="8"/>
    </row>
    <row r="20" spans="2:14" ht="9.75" customHeight="1">
      <c r="B20" s="2"/>
      <c r="C20" s="2"/>
      <c r="D20" s="2"/>
      <c r="G20" s="71"/>
      <c r="I20" s="14"/>
      <c r="K20" s="14"/>
      <c r="M20" s="119"/>
      <c r="N20" s="8"/>
    </row>
    <row r="21" spans="2:13" ht="15">
      <c r="B21" s="2" t="s">
        <v>247</v>
      </c>
      <c r="C21" s="2"/>
      <c r="D21" s="2"/>
      <c r="G21" s="14">
        <f>+G16+G18+G19</f>
        <v>10445</v>
      </c>
      <c r="I21" s="14">
        <f>+I16+I18+I19</f>
        <v>8931.8</v>
      </c>
      <c r="K21" s="14">
        <f>+K16+K18+K19</f>
        <v>-987</v>
      </c>
      <c r="M21" s="14"/>
    </row>
    <row r="22" spans="2:11" ht="6" customHeight="1">
      <c r="B22" s="2"/>
      <c r="C22" s="2"/>
      <c r="D22" s="2"/>
      <c r="G22" s="71"/>
      <c r="I22" s="14"/>
      <c r="K22" s="14"/>
    </row>
    <row r="23" spans="2:11" ht="15">
      <c r="B23" s="124" t="s">
        <v>248</v>
      </c>
      <c r="C23" s="2"/>
      <c r="D23" s="2"/>
      <c r="G23" s="71"/>
      <c r="I23" s="14"/>
      <c r="K23" s="14"/>
    </row>
    <row r="24" spans="2:11" ht="15">
      <c r="B24" s="2" t="s">
        <v>249</v>
      </c>
      <c r="C24" s="2"/>
      <c r="D24" s="2"/>
      <c r="G24" s="71">
        <v>2634</v>
      </c>
      <c r="I24" s="71">
        <f>-6599-8293</f>
        <v>-14892</v>
      </c>
      <c r="K24" s="21">
        <v>-15104</v>
      </c>
    </row>
    <row r="25" spans="2:11" ht="15">
      <c r="B25" s="2" t="s">
        <v>250</v>
      </c>
      <c r="C25" s="2"/>
      <c r="D25" s="2"/>
      <c r="G25" s="121">
        <v>-11382</v>
      </c>
      <c r="I25" s="121">
        <v>9886</v>
      </c>
      <c r="K25" s="60">
        <v>3963</v>
      </c>
    </row>
    <row r="26" spans="2:11" ht="15">
      <c r="B26" s="2"/>
      <c r="C26" s="2"/>
      <c r="D26" s="2"/>
      <c r="G26" s="21">
        <f>SUM(G24:G25)</f>
        <v>-8748</v>
      </c>
      <c r="I26" s="21">
        <f>SUM(I24:I25)</f>
        <v>-5006</v>
      </c>
      <c r="K26" s="21">
        <f>SUM(K24:K25)</f>
        <v>-11141</v>
      </c>
    </row>
    <row r="27" spans="2:11" ht="5.25" customHeight="1">
      <c r="B27" s="2"/>
      <c r="C27" s="2"/>
      <c r="D27" s="2"/>
      <c r="G27" s="71"/>
      <c r="I27" s="21"/>
      <c r="K27" s="21"/>
    </row>
    <row r="28" spans="2:11" ht="15">
      <c r="B28" s="2" t="s">
        <v>251</v>
      </c>
      <c r="C28" s="2"/>
      <c r="D28" s="2"/>
      <c r="G28" s="21">
        <f>+G26+G21</f>
        <v>1697</v>
      </c>
      <c r="I28" s="21">
        <f>+I26+I21</f>
        <v>3925.7999999999993</v>
      </c>
      <c r="K28" s="21">
        <f>+K26+K21</f>
        <v>-12128</v>
      </c>
    </row>
    <row r="29" spans="2:11" ht="9" customHeight="1">
      <c r="B29" s="2"/>
      <c r="C29" s="2"/>
      <c r="D29" s="2"/>
      <c r="G29" s="71"/>
      <c r="I29" s="21"/>
      <c r="K29" s="21"/>
    </row>
    <row r="30" spans="2:11" ht="15">
      <c r="B30" s="2" t="s">
        <v>252</v>
      </c>
      <c r="C30" s="2"/>
      <c r="D30" s="2"/>
      <c r="G30" s="71">
        <v>-519</v>
      </c>
      <c r="I30" s="71">
        <v>-457</v>
      </c>
      <c r="K30" s="21">
        <v>-277</v>
      </c>
    </row>
    <row r="31" spans="2:11" ht="15">
      <c r="B31" s="2" t="s">
        <v>253</v>
      </c>
      <c r="C31" s="2"/>
      <c r="D31" s="2"/>
      <c r="G31" s="71">
        <v>-2653</v>
      </c>
      <c r="I31" s="71">
        <v>-3141</v>
      </c>
      <c r="K31" s="21">
        <v>-851</v>
      </c>
    </row>
    <row r="32" spans="2:11" ht="1.5" customHeight="1" hidden="1">
      <c r="B32" s="2"/>
      <c r="C32" s="2"/>
      <c r="D32" s="2"/>
      <c r="G32" s="71"/>
      <c r="I32" s="14"/>
      <c r="K32" s="14"/>
    </row>
    <row r="33" spans="2:11" ht="1.5" customHeight="1">
      <c r="B33" s="2"/>
      <c r="C33" s="2"/>
      <c r="D33" s="2"/>
      <c r="G33" s="71"/>
      <c r="I33" s="14"/>
      <c r="K33" s="14"/>
    </row>
    <row r="34" spans="2:11" ht="15">
      <c r="B34" s="125" t="s">
        <v>254</v>
      </c>
      <c r="C34" s="2"/>
      <c r="D34" s="2"/>
      <c r="G34" s="67">
        <f>+G31+G30+G26+G21</f>
        <v>-1475</v>
      </c>
      <c r="I34" s="67">
        <f>+I31+I30+I26+I21</f>
        <v>327.7999999999993</v>
      </c>
      <c r="K34" s="67">
        <f>+K31+K30+K26+K21</f>
        <v>-13256</v>
      </c>
    </row>
    <row r="35" spans="2:11" ht="9.75" customHeight="1">
      <c r="B35" s="2"/>
      <c r="C35" s="2"/>
      <c r="D35" s="2"/>
      <c r="G35" s="71"/>
      <c r="I35" s="14"/>
      <c r="K35" s="14"/>
    </row>
    <row r="36" spans="2:11" ht="12.75" customHeight="1">
      <c r="B36" s="124" t="s">
        <v>255</v>
      </c>
      <c r="C36" s="2"/>
      <c r="D36" s="2"/>
      <c r="G36" s="71"/>
      <c r="I36" s="14"/>
      <c r="K36" s="14"/>
    </row>
    <row r="37" spans="2:11" ht="9.75" customHeight="1" hidden="1">
      <c r="B37" s="2"/>
      <c r="C37" s="2"/>
      <c r="D37" s="2"/>
      <c r="G37" s="71"/>
      <c r="I37" s="14"/>
      <c r="K37" s="14"/>
    </row>
    <row r="38" spans="2:11" ht="15">
      <c r="B38" s="2"/>
      <c r="C38" s="122" t="s">
        <v>256</v>
      </c>
      <c r="D38" s="2"/>
      <c r="G38" s="71">
        <v>221</v>
      </c>
      <c r="I38" s="71">
        <v>1460.5</v>
      </c>
      <c r="K38" s="21">
        <v>6</v>
      </c>
    </row>
    <row r="39" spans="2:11" ht="15" hidden="1">
      <c r="B39" s="2"/>
      <c r="C39" s="122" t="s">
        <v>257</v>
      </c>
      <c r="D39" s="2"/>
      <c r="G39" s="71"/>
      <c r="I39" s="71"/>
      <c r="K39" s="21">
        <v>0</v>
      </c>
    </row>
    <row r="40" spans="2:11" ht="15">
      <c r="B40" s="2"/>
      <c r="C40" s="122" t="s">
        <v>258</v>
      </c>
      <c r="D40" s="2"/>
      <c r="G40" s="71">
        <v>0</v>
      </c>
      <c r="I40" s="71">
        <v>0</v>
      </c>
      <c r="K40" s="21">
        <v>0</v>
      </c>
    </row>
    <row r="41" spans="2:11" ht="15">
      <c r="B41" s="2"/>
      <c r="C41" s="122" t="s">
        <v>259</v>
      </c>
      <c r="D41" s="2"/>
      <c r="G41" s="21">
        <v>-1869</v>
      </c>
      <c r="I41" s="21">
        <v>-4907.9</v>
      </c>
      <c r="K41" s="21">
        <v>-1565</v>
      </c>
    </row>
    <row r="42" spans="2:11" ht="15" hidden="1">
      <c r="B42" s="2"/>
      <c r="C42" s="122" t="s">
        <v>260</v>
      </c>
      <c r="D42" s="2"/>
      <c r="G42" s="71">
        <v>0</v>
      </c>
      <c r="I42" s="71">
        <v>0</v>
      </c>
      <c r="K42" s="21"/>
    </row>
    <row r="43" spans="2:11" ht="15">
      <c r="B43" s="2"/>
      <c r="C43" s="122" t="s">
        <v>278</v>
      </c>
      <c r="D43" s="2"/>
      <c r="G43" s="71">
        <v>0</v>
      </c>
      <c r="I43" s="71">
        <v>34.8</v>
      </c>
      <c r="K43" s="21">
        <v>0</v>
      </c>
    </row>
    <row r="44" spans="2:11" ht="15">
      <c r="B44" s="2"/>
      <c r="C44" s="122" t="s">
        <v>262</v>
      </c>
      <c r="D44" s="2"/>
      <c r="G44" s="71">
        <v>0</v>
      </c>
      <c r="I44" s="71">
        <v>32.6</v>
      </c>
      <c r="K44" s="21">
        <v>14</v>
      </c>
    </row>
    <row r="45" spans="2:11" ht="15">
      <c r="B45" s="2"/>
      <c r="C45" s="122" t="s">
        <v>261</v>
      </c>
      <c r="D45" s="2"/>
      <c r="G45" s="71">
        <v>150</v>
      </c>
      <c r="I45" s="71">
        <v>4</v>
      </c>
      <c r="K45" s="21">
        <v>0</v>
      </c>
    </row>
    <row r="46" spans="2:11" ht="17.25" customHeight="1">
      <c r="B46" s="2"/>
      <c r="C46" s="2"/>
      <c r="D46" s="2"/>
      <c r="G46" s="67">
        <f>SUM(G38:G45)</f>
        <v>-1498</v>
      </c>
      <c r="I46" s="67">
        <f>SUM(I38:I45)</f>
        <v>-3375.9999999999995</v>
      </c>
      <c r="K46" s="67">
        <f>SUM(K38:K45)</f>
        <v>-1545</v>
      </c>
    </row>
    <row r="47" spans="2:11" ht="9.75" customHeight="1" hidden="1">
      <c r="B47" s="2"/>
      <c r="C47" s="2"/>
      <c r="D47" s="2"/>
      <c r="G47" s="71"/>
      <c r="I47" s="14"/>
      <c r="K47" s="14"/>
    </row>
    <row r="48" spans="2:11" ht="17.25" customHeight="1">
      <c r="B48" s="124" t="s">
        <v>263</v>
      </c>
      <c r="C48" s="2"/>
      <c r="D48" s="2"/>
      <c r="G48" s="71"/>
      <c r="I48" s="14"/>
      <c r="K48" s="14"/>
    </row>
    <row r="49" spans="2:11" ht="15" hidden="1">
      <c r="B49" s="2"/>
      <c r="C49" s="122" t="s">
        <v>264</v>
      </c>
      <c r="D49" s="2"/>
      <c r="G49" s="71"/>
      <c r="I49" s="14">
        <v>0</v>
      </c>
      <c r="K49" s="14">
        <v>0</v>
      </c>
    </row>
    <row r="50" spans="2:11" ht="15" hidden="1">
      <c r="B50" s="2"/>
      <c r="C50" s="122" t="s">
        <v>265</v>
      </c>
      <c r="D50" s="2"/>
      <c r="G50" s="71"/>
      <c r="I50" s="14">
        <v>0</v>
      </c>
      <c r="K50" s="14">
        <v>0</v>
      </c>
    </row>
    <row r="51" spans="2:11" ht="15">
      <c r="B51" s="2"/>
      <c r="C51" s="122" t="s">
        <v>266</v>
      </c>
      <c r="D51" s="2"/>
      <c r="G51" s="71">
        <v>1772</v>
      </c>
      <c r="I51" s="71">
        <v>8242</v>
      </c>
      <c r="K51" s="14">
        <v>11430</v>
      </c>
    </row>
    <row r="52" spans="2:11" ht="15">
      <c r="B52" s="2"/>
      <c r="C52" s="122" t="s">
        <v>267</v>
      </c>
      <c r="D52" s="2"/>
      <c r="G52" s="71">
        <v>0</v>
      </c>
      <c r="I52" s="71">
        <v>-1</v>
      </c>
      <c r="K52" s="14"/>
    </row>
    <row r="53" spans="2:11" ht="15.75" thickBot="1">
      <c r="B53" s="2"/>
      <c r="C53" s="2"/>
      <c r="D53" s="2"/>
      <c r="G53" s="16">
        <f>+G52+G51</f>
        <v>1772</v>
      </c>
      <c r="I53" s="16">
        <f>+I52+I51</f>
        <v>8241</v>
      </c>
      <c r="K53" s="16">
        <f>SUM(K49:K51)</f>
        <v>11430</v>
      </c>
    </row>
    <row r="54" spans="2:11" s="7" customFormat="1" ht="12" customHeight="1" thickTop="1">
      <c r="B54" s="2"/>
      <c r="C54" s="2"/>
      <c r="D54" s="2"/>
      <c r="G54" s="71"/>
      <c r="I54" s="14"/>
      <c r="K54" s="14"/>
    </row>
    <row r="55" spans="2:11" s="7" customFormat="1" ht="1.5" customHeight="1" hidden="1">
      <c r="B55" s="2"/>
      <c r="C55" s="2"/>
      <c r="D55" s="2"/>
      <c r="G55" s="71"/>
      <c r="I55" s="14"/>
      <c r="K55" s="14"/>
    </row>
    <row r="56" spans="2:11" ht="15">
      <c r="B56" s="2" t="s">
        <v>268</v>
      </c>
      <c r="C56" s="2"/>
      <c r="D56" s="2"/>
      <c r="G56" s="14">
        <v>-1200</v>
      </c>
      <c r="I56" s="14">
        <f>+I34+I46+I53</f>
        <v>5192.799999999999</v>
      </c>
      <c r="K56" s="14">
        <f>+K34+K46+K53</f>
        <v>-3371</v>
      </c>
    </row>
    <row r="57" spans="2:11" ht="6" customHeight="1">
      <c r="B57" s="2"/>
      <c r="C57" s="2"/>
      <c r="D57" s="2"/>
      <c r="G57" s="71"/>
      <c r="I57" s="14"/>
      <c r="K57" s="14"/>
    </row>
    <row r="58" spans="2:11" ht="15">
      <c r="B58" s="2" t="s">
        <v>269</v>
      </c>
      <c r="C58" s="2"/>
      <c r="D58" s="2"/>
      <c r="E58" s="2"/>
      <c r="G58" s="71">
        <v>-18875</v>
      </c>
      <c r="I58" s="71">
        <v>-21368</v>
      </c>
      <c r="K58" s="14">
        <v>-12837</v>
      </c>
    </row>
    <row r="59" spans="2:11" ht="18.75" customHeight="1" thickBot="1">
      <c r="B59" s="2" t="s">
        <v>279</v>
      </c>
      <c r="C59" s="2"/>
      <c r="D59" s="2"/>
      <c r="G59" s="16">
        <f>+G58+G56</f>
        <v>-20075</v>
      </c>
      <c r="I59" s="16">
        <f>+I58+I56</f>
        <v>-16175.2</v>
      </c>
      <c r="K59" s="16">
        <f>+K58+K56</f>
        <v>-16208</v>
      </c>
    </row>
    <row r="60" spans="2:11" ht="15.75" thickTop="1">
      <c r="B60" s="2"/>
      <c r="C60" s="2"/>
      <c r="D60" s="2"/>
      <c r="G60" s="71"/>
      <c r="I60" s="14"/>
      <c r="K60" s="14"/>
    </row>
    <row r="61" spans="2:11" ht="15">
      <c r="B61" s="2" t="s">
        <v>270</v>
      </c>
      <c r="C61" s="2"/>
      <c r="D61" s="2"/>
      <c r="G61" s="71"/>
      <c r="I61" s="14"/>
      <c r="K61" s="14"/>
    </row>
    <row r="62" spans="2:11" ht="15">
      <c r="B62" s="2" t="s">
        <v>271</v>
      </c>
      <c r="C62" s="2"/>
      <c r="D62" s="2"/>
      <c r="G62" s="71">
        <v>1805</v>
      </c>
      <c r="I62" s="71">
        <v>1713.6</v>
      </c>
      <c r="K62" s="14">
        <v>302</v>
      </c>
    </row>
    <row r="63" spans="2:11" ht="15">
      <c r="B63" s="2" t="s">
        <v>167</v>
      </c>
      <c r="C63" s="2"/>
      <c r="D63" s="2"/>
      <c r="G63" s="71">
        <v>-21880</v>
      </c>
      <c r="I63" s="71">
        <v>-17889</v>
      </c>
      <c r="K63" s="14">
        <v>-16510</v>
      </c>
    </row>
    <row r="64" spans="2:11" ht="19.5" customHeight="1" thickBot="1">
      <c r="B64" s="2"/>
      <c r="C64" s="2"/>
      <c r="D64" s="2"/>
      <c r="G64" s="16">
        <f>+G63+G62</f>
        <v>-20075</v>
      </c>
      <c r="I64" s="16">
        <f>+I63+I62</f>
        <v>-16175.4</v>
      </c>
      <c r="K64" s="16">
        <f>+K63+K62</f>
        <v>-16208</v>
      </c>
    </row>
    <row r="65" spans="2:7" ht="15.75" thickTop="1">
      <c r="B65" s="2"/>
      <c r="C65" s="2"/>
      <c r="D65" s="2"/>
      <c r="G65" s="58"/>
    </row>
    <row r="66" spans="2:7" ht="15">
      <c r="B66" s="2"/>
      <c r="C66" s="2"/>
      <c r="D66" s="2"/>
      <c r="G66" s="58"/>
    </row>
    <row r="67" spans="2:7" ht="15">
      <c r="B67" s="2"/>
      <c r="C67" s="2"/>
      <c r="D67" s="2"/>
      <c r="G67" s="58"/>
    </row>
    <row r="68" spans="2:9" ht="12.75">
      <c r="B68" s="11" t="s">
        <v>272</v>
      </c>
      <c r="E68" s="31"/>
      <c r="F68" s="31"/>
      <c r="G68" s="31"/>
      <c r="H68" s="31"/>
      <c r="I68" s="31"/>
    </row>
    <row r="69" spans="2:9" ht="12.75">
      <c r="B69" s="11" t="s">
        <v>273</v>
      </c>
      <c r="E69" s="31"/>
      <c r="F69" s="31"/>
      <c r="G69" s="31"/>
      <c r="H69" s="31"/>
      <c r="I69" s="31"/>
    </row>
    <row r="70" spans="2:9" ht="15">
      <c r="B70" s="2"/>
      <c r="C70" s="2"/>
      <c r="D70" s="2"/>
      <c r="I70" s="107" t="s">
        <v>280</v>
      </c>
    </row>
    <row r="71" spans="2:4" ht="15">
      <c r="B71" s="2"/>
      <c r="C71" s="2"/>
      <c r="D71" s="2"/>
    </row>
    <row r="72" spans="2:4" ht="15">
      <c r="B72" s="2"/>
      <c r="C72" s="2"/>
      <c r="D72" s="2"/>
    </row>
    <row r="73" spans="2:4" ht="15">
      <c r="B73" s="2"/>
      <c r="C73" s="2"/>
      <c r="D73" s="2"/>
    </row>
    <row r="74" spans="2:4" ht="15">
      <c r="B74" s="2"/>
      <c r="C74" s="2"/>
      <c r="D74" s="2"/>
    </row>
  </sheetData>
  <mergeCells count="3">
    <mergeCell ref="B5:K5"/>
    <mergeCell ref="B7:K7"/>
    <mergeCell ref="B8:K8"/>
  </mergeCells>
  <printOptions/>
  <pageMargins left="0.75" right="0.75" top="1" bottom="1" header="0.5" footer="0.5"/>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6"/>
  <dimension ref="B5:R75"/>
  <sheetViews>
    <sheetView showGridLines="0" zoomScale="80" zoomScaleNormal="80" workbookViewId="0" topLeftCell="A42">
      <selection activeCell="B56" sqref="B56"/>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31" t="s">
        <v>228</v>
      </c>
      <c r="C5" s="131"/>
      <c r="D5" s="131"/>
      <c r="E5" s="131"/>
      <c r="F5" s="131"/>
      <c r="G5" s="131"/>
      <c r="H5" s="131"/>
      <c r="I5" s="131"/>
      <c r="J5" s="131"/>
      <c r="K5" s="131"/>
      <c r="L5" s="131"/>
      <c r="M5" s="131"/>
      <c r="N5" s="131"/>
      <c r="O5" s="106"/>
    </row>
    <row r="6" spans="2:15" ht="15.75">
      <c r="B6" s="106"/>
      <c r="C6" s="106"/>
      <c r="D6" s="106"/>
      <c r="E6" s="106"/>
      <c r="F6" s="106"/>
      <c r="G6" s="106"/>
      <c r="H6" s="106"/>
      <c r="I6" s="106"/>
      <c r="J6" s="106"/>
      <c r="K6" s="106"/>
      <c r="L6" s="106"/>
      <c r="M6" s="106"/>
      <c r="N6" s="106"/>
      <c r="O6" s="106"/>
    </row>
    <row r="7" spans="2:15" ht="15.75">
      <c r="B7" s="130" t="s">
        <v>25</v>
      </c>
      <c r="C7" s="130"/>
      <c r="D7" s="130"/>
      <c r="E7" s="130"/>
      <c r="F7" s="130"/>
      <c r="G7" s="130"/>
      <c r="H7" s="130"/>
      <c r="I7" s="130"/>
      <c r="J7" s="130"/>
      <c r="K7" s="130"/>
      <c r="L7" s="130"/>
      <c r="M7" s="130"/>
      <c r="N7" s="130"/>
      <c r="O7" s="68"/>
    </row>
    <row r="8" spans="2:15" ht="15.75">
      <c r="B8" s="130" t="s">
        <v>281</v>
      </c>
      <c r="C8" s="130"/>
      <c r="D8" s="130"/>
      <c r="E8" s="130"/>
      <c r="F8" s="130"/>
      <c r="G8" s="130"/>
      <c r="H8" s="130"/>
      <c r="I8" s="130"/>
      <c r="J8" s="130"/>
      <c r="K8" s="130"/>
      <c r="L8" s="130"/>
      <c r="M8" s="130"/>
      <c r="N8" s="130"/>
      <c r="O8" s="68"/>
    </row>
    <row r="9" spans="4:13" ht="12.75">
      <c r="D9" s="27"/>
      <c r="E9" s="27"/>
      <c r="F9" s="27"/>
      <c r="G9" s="27"/>
      <c r="H9" s="27"/>
      <c r="I9" s="27"/>
      <c r="J9" s="27"/>
      <c r="K9" s="27"/>
      <c r="L9" s="27"/>
      <c r="M9" s="27"/>
    </row>
    <row r="10" spans="4:15" ht="15" customHeight="1">
      <c r="D10" s="132" t="s">
        <v>223</v>
      </c>
      <c r="E10" s="132"/>
      <c r="F10" s="132"/>
      <c r="G10" s="132"/>
      <c r="H10" s="132"/>
      <c r="I10" s="132"/>
      <c r="J10" s="132"/>
      <c r="K10" s="132"/>
      <c r="L10" s="132"/>
      <c r="M10" s="132"/>
      <c r="N10" s="132"/>
      <c r="O10" s="26"/>
    </row>
    <row r="11" spans="4:18" ht="15">
      <c r="D11" s="18" t="s">
        <v>27</v>
      </c>
      <c r="E11" s="26"/>
      <c r="F11" s="28" t="s">
        <v>93</v>
      </c>
      <c r="G11" s="28"/>
      <c r="H11" s="28" t="s">
        <v>27</v>
      </c>
      <c r="I11" s="28"/>
      <c r="J11" s="28" t="s">
        <v>30</v>
      </c>
      <c r="K11" s="28"/>
      <c r="L11" s="18" t="s">
        <v>29</v>
      </c>
      <c r="M11" s="18"/>
      <c r="N11" s="12"/>
      <c r="O11" s="12"/>
      <c r="P11" s="12" t="s">
        <v>224</v>
      </c>
      <c r="Q11" s="2"/>
      <c r="R11" s="18" t="s">
        <v>33</v>
      </c>
    </row>
    <row r="12" spans="4:18" ht="15">
      <c r="D12" s="18" t="s">
        <v>30</v>
      </c>
      <c r="E12" s="26"/>
      <c r="F12" s="18" t="s">
        <v>27</v>
      </c>
      <c r="G12" s="18"/>
      <c r="H12" s="28" t="s">
        <v>31</v>
      </c>
      <c r="I12" s="18"/>
      <c r="J12" s="28" t="s">
        <v>26</v>
      </c>
      <c r="K12" s="18"/>
      <c r="L12" s="18" t="s">
        <v>32</v>
      </c>
      <c r="M12" s="18"/>
      <c r="N12" s="18" t="s">
        <v>33</v>
      </c>
      <c r="O12" s="18"/>
      <c r="P12" s="12" t="s">
        <v>225</v>
      </c>
      <c r="Q12" s="2"/>
      <c r="R12" s="12" t="s">
        <v>226</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29" t="s">
        <v>286</v>
      </c>
    </row>
    <row r="16" ht="15.75">
      <c r="B16" s="29" t="s">
        <v>285</v>
      </c>
    </row>
    <row r="17" spans="2:18" ht="30">
      <c r="B17" s="30" t="s">
        <v>275</v>
      </c>
      <c r="D17" s="14">
        <v>60911</v>
      </c>
      <c r="E17" s="14"/>
      <c r="F17" s="14">
        <v>-806</v>
      </c>
      <c r="G17" s="14"/>
      <c r="H17" s="14">
        <v>919</v>
      </c>
      <c r="I17" s="14"/>
      <c r="J17" s="14">
        <v>27749</v>
      </c>
      <c r="K17" s="14"/>
      <c r="L17" s="14">
        <v>38824</v>
      </c>
      <c r="M17" s="14"/>
      <c r="N17" s="14">
        <f>+L17+J17+H17+F17+D17</f>
        <v>127597</v>
      </c>
      <c r="O17" s="14"/>
      <c r="P17" s="14">
        <v>1515</v>
      </c>
      <c r="Q17" s="2"/>
      <c r="R17" s="71">
        <f>SUM(N17:Q17)</f>
        <v>129112</v>
      </c>
    </row>
    <row r="18" spans="2:18" ht="15">
      <c r="B18" s="2"/>
      <c r="D18" s="14"/>
      <c r="E18" s="14"/>
      <c r="F18" s="14"/>
      <c r="G18" s="14"/>
      <c r="H18" s="14"/>
      <c r="I18" s="14"/>
      <c r="J18" s="14"/>
      <c r="K18" s="14"/>
      <c r="L18" s="21"/>
      <c r="M18" s="21"/>
      <c r="N18" s="21"/>
      <c r="O18" s="21"/>
      <c r="P18" s="9"/>
      <c r="Q18" s="9"/>
      <c r="R18" s="2"/>
    </row>
    <row r="19" spans="2:18" ht="15">
      <c r="B19" s="2" t="s">
        <v>227</v>
      </c>
      <c r="D19" s="14">
        <v>0</v>
      </c>
      <c r="E19" s="14"/>
      <c r="F19" s="14">
        <v>0</v>
      </c>
      <c r="G19" s="14"/>
      <c r="H19" s="14">
        <v>0</v>
      </c>
      <c r="I19" s="14"/>
      <c r="J19" s="14">
        <v>0</v>
      </c>
      <c r="K19" s="14"/>
      <c r="L19" s="21">
        <v>0</v>
      </c>
      <c r="M19" s="21"/>
      <c r="N19" s="21">
        <v>0</v>
      </c>
      <c r="O19" s="21"/>
      <c r="P19" s="21"/>
      <c r="Q19" s="9"/>
      <c r="R19" s="71">
        <f>SUM(N19:Q19)</f>
        <v>0</v>
      </c>
    </row>
    <row r="20" spans="4:18" ht="15">
      <c r="D20" s="14"/>
      <c r="E20" s="14"/>
      <c r="F20" s="14"/>
      <c r="G20" s="14"/>
      <c r="H20" s="14"/>
      <c r="I20" s="14"/>
      <c r="J20" s="14"/>
      <c r="K20" s="14"/>
      <c r="L20" s="21"/>
      <c r="M20" s="21"/>
      <c r="N20" s="21"/>
      <c r="O20" s="21"/>
      <c r="P20" s="9"/>
      <c r="Q20" s="9"/>
      <c r="R20" s="2"/>
    </row>
    <row r="21" spans="2:18" ht="15">
      <c r="B21" s="30" t="s">
        <v>72</v>
      </c>
      <c r="D21" s="14">
        <v>0</v>
      </c>
      <c r="E21" s="14"/>
      <c r="F21" s="14">
        <v>0</v>
      </c>
      <c r="G21" s="14"/>
      <c r="H21" s="14">
        <v>0</v>
      </c>
      <c r="I21" s="14"/>
      <c r="J21" s="14">
        <v>0</v>
      </c>
      <c r="K21" s="14"/>
      <c r="L21" s="21">
        <v>164</v>
      </c>
      <c r="M21" s="21"/>
      <c r="N21" s="21">
        <f>+D21+F21+H21+L21</f>
        <v>164</v>
      </c>
      <c r="O21" s="21"/>
      <c r="P21" s="21">
        <v>-53</v>
      </c>
      <c r="Q21" s="9"/>
      <c r="R21" s="71">
        <f>SUM(N21:Q21)</f>
        <v>111</v>
      </c>
    </row>
    <row r="22" spans="2:18" ht="15" hidden="1">
      <c r="B22" s="30"/>
      <c r="D22" s="14"/>
      <c r="E22" s="14"/>
      <c r="F22" s="14"/>
      <c r="G22" s="14"/>
      <c r="H22" s="14"/>
      <c r="I22" s="14"/>
      <c r="J22" s="14"/>
      <c r="K22" s="14"/>
      <c r="L22" s="21"/>
      <c r="M22" s="21"/>
      <c r="N22" s="21"/>
      <c r="O22" s="21"/>
      <c r="P22" s="126"/>
      <c r="Q22" s="9"/>
      <c r="R22" s="2"/>
    </row>
    <row r="23" spans="2:18" ht="15" hidden="1">
      <c r="B23" s="30" t="s">
        <v>92</v>
      </c>
      <c r="D23" s="14">
        <v>0</v>
      </c>
      <c r="E23" s="14"/>
      <c r="F23" s="14">
        <v>0</v>
      </c>
      <c r="G23" s="14"/>
      <c r="H23" s="14">
        <v>0</v>
      </c>
      <c r="I23" s="14"/>
      <c r="J23" s="14">
        <v>0</v>
      </c>
      <c r="K23" s="14"/>
      <c r="L23" s="21">
        <v>0</v>
      </c>
      <c r="M23" s="21"/>
      <c r="N23" s="21">
        <f>+D23+F23+H23+L23</f>
        <v>0</v>
      </c>
      <c r="O23" s="21"/>
      <c r="P23" s="126">
        <v>0</v>
      </c>
      <c r="Q23" s="9"/>
      <c r="R23" s="71">
        <f>SUM(N23:Q23)</f>
        <v>0</v>
      </c>
    </row>
    <row r="24" spans="2:18" ht="15">
      <c r="B24" s="30"/>
      <c r="D24" s="14"/>
      <c r="E24" s="14"/>
      <c r="F24" s="14"/>
      <c r="G24" s="14"/>
      <c r="H24" s="14"/>
      <c r="I24" s="14"/>
      <c r="J24" s="14"/>
      <c r="K24" s="14"/>
      <c r="L24" s="21"/>
      <c r="M24" s="21"/>
      <c r="N24" s="21"/>
      <c r="O24" s="21"/>
      <c r="P24" s="126"/>
      <c r="Q24" s="9"/>
      <c r="R24" s="71"/>
    </row>
    <row r="25" spans="2:18" ht="15">
      <c r="B25" s="2" t="s">
        <v>112</v>
      </c>
      <c r="D25" s="14">
        <v>0</v>
      </c>
      <c r="E25" s="14"/>
      <c r="F25" s="14">
        <v>0</v>
      </c>
      <c r="G25" s="14"/>
      <c r="H25" s="14">
        <v>0</v>
      </c>
      <c r="I25" s="14"/>
      <c r="J25" s="14">
        <v>0</v>
      </c>
      <c r="K25" s="14"/>
      <c r="L25" s="21">
        <v>0</v>
      </c>
      <c r="M25" s="21">
        <v>0</v>
      </c>
      <c r="N25" s="21">
        <f>+D25+F25+H25+L25</f>
        <v>0</v>
      </c>
      <c r="O25" s="21"/>
      <c r="P25" s="126">
        <v>0</v>
      </c>
      <c r="Q25" s="9"/>
      <c r="R25" s="71">
        <f>SUM(N25:Q25)</f>
        <v>0</v>
      </c>
    </row>
    <row r="26" spans="2:18" ht="30">
      <c r="B26" s="66" t="s">
        <v>288</v>
      </c>
      <c r="D26" s="67">
        <f>+D17+D21+D23</f>
        <v>60911</v>
      </c>
      <c r="E26" s="20"/>
      <c r="F26" s="67">
        <f>+F17+F21+F23</f>
        <v>-806</v>
      </c>
      <c r="G26" s="14"/>
      <c r="H26" s="67">
        <f>+H17+H21+H23</f>
        <v>919</v>
      </c>
      <c r="I26" s="14"/>
      <c r="J26" s="67">
        <f>+J17+J21+J23</f>
        <v>27749</v>
      </c>
      <c r="K26" s="14"/>
      <c r="L26" s="22">
        <f>+L17+L21+L23+L25</f>
        <v>38988</v>
      </c>
      <c r="M26" s="21"/>
      <c r="N26" s="22">
        <f>+N17+N21+N23+N25</f>
        <v>127761</v>
      </c>
      <c r="O26" s="98"/>
      <c r="P26" s="22">
        <f>+P17+P21+P23+P19+P25</f>
        <v>1462</v>
      </c>
      <c r="Q26" s="9"/>
      <c r="R26" s="67">
        <f>+R17+R21+R23+R19+R25</f>
        <v>129223</v>
      </c>
    </row>
    <row r="27" spans="2:18" ht="15">
      <c r="B27" s="30"/>
      <c r="D27" s="61"/>
      <c r="E27" s="8"/>
      <c r="F27" s="8"/>
      <c r="H27" s="8"/>
      <c r="L27" s="128"/>
      <c r="M27" s="5"/>
      <c r="N27" s="115"/>
      <c r="O27" s="115"/>
      <c r="P27" s="9"/>
      <c r="Q27" s="9"/>
      <c r="R27" s="2"/>
    </row>
    <row r="28" spans="2:18" ht="15">
      <c r="B28" s="2"/>
      <c r="L28" s="58"/>
      <c r="N28" s="58"/>
      <c r="O28" s="58"/>
      <c r="P28" s="2"/>
      <c r="Q28" s="2"/>
      <c r="R28" s="2"/>
    </row>
    <row r="29" spans="2:18" ht="15">
      <c r="B29" s="11" t="s">
        <v>34</v>
      </c>
      <c r="E29" s="31"/>
      <c r="F29" s="31"/>
      <c r="G29" s="31"/>
      <c r="P29" s="2"/>
      <c r="Q29" s="2"/>
      <c r="R29" s="2"/>
    </row>
    <row r="30" spans="2:18" ht="15">
      <c r="B30" s="11" t="s">
        <v>273</v>
      </c>
      <c r="E30" s="31"/>
      <c r="F30" s="31"/>
      <c r="G30" s="31"/>
      <c r="P30" s="2"/>
      <c r="Q30" s="2"/>
      <c r="R30" s="2"/>
    </row>
    <row r="31" spans="2:15" ht="12.75">
      <c r="B31" s="132"/>
      <c r="C31" s="132"/>
      <c r="D31" s="132"/>
      <c r="E31" s="132"/>
      <c r="F31" s="132"/>
      <c r="G31" s="132"/>
      <c r="H31" s="132"/>
      <c r="I31" s="132"/>
      <c r="J31" s="132"/>
      <c r="K31" s="132"/>
      <c r="L31" s="132"/>
      <c r="M31" s="132"/>
      <c r="N31" s="132"/>
      <c r="O31" s="26"/>
    </row>
    <row r="32" spans="2:15" ht="12.75">
      <c r="B32" s="26"/>
      <c r="C32" s="26"/>
      <c r="D32" s="26"/>
      <c r="E32" s="26"/>
      <c r="F32" s="26"/>
      <c r="G32" s="26"/>
      <c r="H32" s="26"/>
      <c r="K32" s="26"/>
      <c r="L32" s="26"/>
      <c r="M32" s="26"/>
      <c r="N32" s="26"/>
      <c r="O32" s="26"/>
    </row>
    <row r="33" spans="2:15" ht="15.75">
      <c r="B33" s="130" t="s">
        <v>25</v>
      </c>
      <c r="C33" s="130"/>
      <c r="D33" s="130"/>
      <c r="E33" s="130"/>
      <c r="F33" s="130"/>
      <c r="G33" s="130"/>
      <c r="H33" s="130"/>
      <c r="I33" s="130"/>
      <c r="J33" s="130"/>
      <c r="K33" s="130"/>
      <c r="L33" s="130"/>
      <c r="M33" s="130"/>
      <c r="N33" s="130"/>
      <c r="O33" s="68"/>
    </row>
    <row r="34" spans="2:15" ht="15.75">
      <c r="B34" s="130" t="s">
        <v>289</v>
      </c>
      <c r="C34" s="130"/>
      <c r="D34" s="130"/>
      <c r="E34" s="130"/>
      <c r="F34" s="130"/>
      <c r="G34" s="130"/>
      <c r="H34" s="130"/>
      <c r="I34" s="130"/>
      <c r="J34" s="130"/>
      <c r="K34" s="130"/>
      <c r="L34" s="130"/>
      <c r="M34" s="130"/>
      <c r="N34" s="130"/>
      <c r="O34" s="68"/>
    </row>
    <row r="35" spans="4:13" ht="15.75">
      <c r="D35" s="27"/>
      <c r="E35" s="27"/>
      <c r="F35" s="27"/>
      <c r="G35" s="27"/>
      <c r="H35" s="27"/>
      <c r="I35" s="68"/>
      <c r="J35" s="68"/>
      <c r="K35" s="27"/>
      <c r="L35" s="27"/>
      <c r="M35" s="27"/>
    </row>
    <row r="36" spans="4:15" ht="15" customHeight="1">
      <c r="D36" s="132" t="s">
        <v>223</v>
      </c>
      <c r="E36" s="132"/>
      <c r="F36" s="132"/>
      <c r="G36" s="132"/>
      <c r="H36" s="132"/>
      <c r="I36" s="132"/>
      <c r="J36" s="132"/>
      <c r="K36" s="132"/>
      <c r="L36" s="132"/>
      <c r="M36" s="132"/>
      <c r="N36" s="132"/>
      <c r="O36" s="26"/>
    </row>
    <row r="37" spans="4:18" ht="15">
      <c r="D37" s="18" t="s">
        <v>27</v>
      </c>
      <c r="E37" s="26"/>
      <c r="F37" s="28" t="s">
        <v>93</v>
      </c>
      <c r="G37" s="28"/>
      <c r="H37" s="28" t="s">
        <v>27</v>
      </c>
      <c r="I37" s="28"/>
      <c r="J37" s="28" t="s">
        <v>30</v>
      </c>
      <c r="K37" s="28"/>
      <c r="L37" s="18" t="s">
        <v>29</v>
      </c>
      <c r="M37" s="18"/>
      <c r="N37" s="12"/>
      <c r="O37" s="12"/>
      <c r="P37" s="12" t="s">
        <v>224</v>
      </c>
      <c r="Q37" s="2"/>
      <c r="R37" s="18" t="s">
        <v>33</v>
      </c>
    </row>
    <row r="38" spans="4:18" ht="15">
      <c r="D38" s="18" t="s">
        <v>30</v>
      </c>
      <c r="E38" s="26"/>
      <c r="F38" s="18" t="s">
        <v>27</v>
      </c>
      <c r="G38" s="18"/>
      <c r="H38" s="28" t="s">
        <v>31</v>
      </c>
      <c r="I38" s="28"/>
      <c r="J38" s="28" t="s">
        <v>26</v>
      </c>
      <c r="K38" s="18"/>
      <c r="L38" s="18" t="s">
        <v>32</v>
      </c>
      <c r="M38" s="18"/>
      <c r="N38" s="18" t="s">
        <v>33</v>
      </c>
      <c r="O38" s="18"/>
      <c r="P38" s="12" t="s">
        <v>225</v>
      </c>
      <c r="Q38" s="2"/>
      <c r="R38" s="12" t="s">
        <v>226</v>
      </c>
    </row>
    <row r="39" spans="2:18" ht="15">
      <c r="B39" s="2"/>
      <c r="D39" s="10" t="s">
        <v>20</v>
      </c>
      <c r="E39" s="3"/>
      <c r="F39" s="10" t="s">
        <v>20</v>
      </c>
      <c r="G39" s="10"/>
      <c r="H39" s="10" t="s">
        <v>20</v>
      </c>
      <c r="I39" s="28"/>
      <c r="J39" s="10" t="s">
        <v>20</v>
      </c>
      <c r="K39" s="10"/>
      <c r="L39" s="10" t="s">
        <v>20</v>
      </c>
      <c r="M39" s="10"/>
      <c r="N39" s="10" t="s">
        <v>20</v>
      </c>
      <c r="O39" s="10"/>
      <c r="P39" s="10" t="s">
        <v>20</v>
      </c>
      <c r="R39" s="10" t="s">
        <v>20</v>
      </c>
    </row>
    <row r="40" spans="2:15" ht="15">
      <c r="B40" s="2"/>
      <c r="D40" s="3"/>
      <c r="E40" s="3"/>
      <c r="F40" s="3"/>
      <c r="G40" s="3"/>
      <c r="H40" s="3"/>
      <c r="I40" s="18"/>
      <c r="J40" s="3"/>
      <c r="K40" s="3"/>
      <c r="L40" s="3"/>
      <c r="M40" s="3"/>
      <c r="N40" s="3"/>
      <c r="O40" s="3"/>
    </row>
    <row r="41" spans="2:9" ht="15.75">
      <c r="B41" s="29" t="s">
        <v>286</v>
      </c>
      <c r="I41" s="10"/>
    </row>
    <row r="42" spans="2:9" ht="15.75">
      <c r="B42" s="29" t="s">
        <v>290</v>
      </c>
      <c r="I42" s="3"/>
    </row>
    <row r="43" spans="2:18" ht="30">
      <c r="B43" s="30" t="s">
        <v>274</v>
      </c>
      <c r="D43" s="14">
        <v>60911</v>
      </c>
      <c r="E43" s="14"/>
      <c r="F43" s="14">
        <v>-806</v>
      </c>
      <c r="G43" s="14"/>
      <c r="H43" s="14">
        <v>919</v>
      </c>
      <c r="J43" s="14">
        <v>27749</v>
      </c>
      <c r="K43" s="14"/>
      <c r="L43" s="14">
        <v>40794</v>
      </c>
      <c r="M43" s="14"/>
      <c r="N43" s="14">
        <f>+L43+H43+J43+F43+D43</f>
        <v>129567</v>
      </c>
      <c r="O43" s="14"/>
      <c r="P43" s="14">
        <v>8688</v>
      </c>
      <c r="Q43" s="2"/>
      <c r="R43" s="71">
        <f>SUM(N43:Q43)</f>
        <v>138255</v>
      </c>
    </row>
    <row r="44" spans="2:18" ht="15">
      <c r="B44" s="2"/>
      <c r="D44" s="14"/>
      <c r="E44" s="14"/>
      <c r="F44" s="14"/>
      <c r="G44" s="14"/>
      <c r="H44" s="14"/>
      <c r="J44" s="14"/>
      <c r="K44" s="14"/>
      <c r="L44" s="14"/>
      <c r="M44" s="14"/>
      <c r="N44" s="14"/>
      <c r="O44" s="14"/>
      <c r="P44" s="2"/>
      <c r="Q44" s="2"/>
      <c r="R44" s="2"/>
    </row>
    <row r="45" spans="2:18" ht="15">
      <c r="B45" s="2" t="s">
        <v>239</v>
      </c>
      <c r="D45" s="14">
        <v>0</v>
      </c>
      <c r="E45" s="14"/>
      <c r="F45" s="14">
        <v>0</v>
      </c>
      <c r="G45" s="14"/>
      <c r="H45" s="14">
        <v>0</v>
      </c>
      <c r="J45" s="14">
        <v>0</v>
      </c>
      <c r="K45" s="14"/>
      <c r="L45" s="14">
        <v>0</v>
      </c>
      <c r="M45" s="14"/>
      <c r="N45" s="14">
        <f>+L45+J45+H45+F45+D45</f>
        <v>0</v>
      </c>
      <c r="O45" s="14"/>
      <c r="P45" s="71">
        <f>SUM(L45:O45)</f>
        <v>0</v>
      </c>
      <c r="Q45" s="2"/>
      <c r="R45" s="71">
        <f>SUM(N45:Q45)</f>
        <v>0</v>
      </c>
    </row>
    <row r="46" spans="2:18" ht="15">
      <c r="B46" s="2"/>
      <c r="D46" s="14"/>
      <c r="E46" s="14"/>
      <c r="F46" s="14"/>
      <c r="G46" s="14"/>
      <c r="H46" s="14"/>
      <c r="J46" s="14"/>
      <c r="K46" s="14"/>
      <c r="L46" s="14"/>
      <c r="M46" s="14"/>
      <c r="N46" s="14"/>
      <c r="O46" s="14"/>
      <c r="P46" s="2"/>
      <c r="Q46" s="2"/>
      <c r="R46" s="2"/>
    </row>
    <row r="47" spans="2:18" ht="15">
      <c r="B47" s="2" t="s">
        <v>227</v>
      </c>
      <c r="D47" s="14">
        <v>0</v>
      </c>
      <c r="E47" s="14"/>
      <c r="F47" s="14">
        <v>0</v>
      </c>
      <c r="G47" s="14"/>
      <c r="H47" s="14">
        <v>0</v>
      </c>
      <c r="I47" s="14"/>
      <c r="J47" s="14">
        <v>0</v>
      </c>
      <c r="K47" s="14"/>
      <c r="L47" s="14">
        <v>0</v>
      </c>
      <c r="M47" s="14"/>
      <c r="N47" s="14">
        <f>+L47+J47+H47+F47+D47</f>
        <v>0</v>
      </c>
      <c r="O47" s="14"/>
      <c r="P47" s="14">
        <v>16</v>
      </c>
      <c r="Q47" s="2"/>
      <c r="R47" s="71">
        <f>SUM(N47:Q47)</f>
        <v>16</v>
      </c>
    </row>
    <row r="48" spans="4:18" ht="15">
      <c r="D48" s="14"/>
      <c r="E48" s="14"/>
      <c r="F48" s="14"/>
      <c r="G48" s="14"/>
      <c r="H48" s="14"/>
      <c r="I48" s="14"/>
      <c r="J48" s="14"/>
      <c r="K48" s="14"/>
      <c r="L48" s="14"/>
      <c r="M48" s="14"/>
      <c r="N48" s="14"/>
      <c r="O48" s="14"/>
      <c r="P48" s="2"/>
      <c r="Q48" s="2"/>
      <c r="R48" s="2"/>
    </row>
    <row r="49" spans="2:18" ht="15">
      <c r="B49" s="30" t="s">
        <v>72</v>
      </c>
      <c r="D49" s="14">
        <v>0</v>
      </c>
      <c r="E49" s="14"/>
      <c r="F49" s="14">
        <v>0</v>
      </c>
      <c r="G49" s="14"/>
      <c r="H49" s="14">
        <v>0</v>
      </c>
      <c r="I49" s="14"/>
      <c r="J49" s="14">
        <v>0</v>
      </c>
      <c r="K49" s="14"/>
      <c r="L49" s="21">
        <v>-1122</v>
      </c>
      <c r="M49" s="14"/>
      <c r="N49" s="14">
        <f>+L49+J49+H49+F49+D49</f>
        <v>-1122</v>
      </c>
      <c r="O49" s="14"/>
      <c r="P49" s="21">
        <v>-323</v>
      </c>
      <c r="Q49" s="2"/>
      <c r="R49" s="71">
        <f>SUM(N49:Q49)</f>
        <v>-1445</v>
      </c>
    </row>
    <row r="50" spans="2:18" ht="15">
      <c r="B50" s="30"/>
      <c r="D50" s="14"/>
      <c r="E50" s="14"/>
      <c r="F50" s="14"/>
      <c r="G50" s="14"/>
      <c r="H50" s="14"/>
      <c r="I50" s="14"/>
      <c r="J50" s="14"/>
      <c r="K50" s="14"/>
      <c r="L50" s="14"/>
      <c r="M50" s="14"/>
      <c r="N50" s="14"/>
      <c r="O50" s="14"/>
      <c r="P50" s="97"/>
      <c r="Q50" s="2"/>
      <c r="R50" s="2"/>
    </row>
    <row r="51" spans="2:18" ht="15" hidden="1">
      <c r="B51" s="30" t="s">
        <v>92</v>
      </c>
      <c r="D51" s="14">
        <v>0</v>
      </c>
      <c r="E51" s="14"/>
      <c r="F51" s="14">
        <v>0</v>
      </c>
      <c r="G51" s="14"/>
      <c r="H51" s="14">
        <v>0</v>
      </c>
      <c r="I51" s="14"/>
      <c r="J51" s="14">
        <v>0</v>
      </c>
      <c r="K51" s="14"/>
      <c r="L51" s="14">
        <v>0</v>
      </c>
      <c r="M51" s="14"/>
      <c r="N51" s="14">
        <f>+D51+F51+H51+L51</f>
        <v>0</v>
      </c>
      <c r="O51" s="14"/>
      <c r="P51" s="97">
        <v>0</v>
      </c>
      <c r="Q51" s="2"/>
      <c r="R51" s="71">
        <f>SUM(N51:Q51)</f>
        <v>0</v>
      </c>
    </row>
    <row r="52" spans="2:18" ht="15" hidden="1">
      <c r="B52" s="30"/>
      <c r="D52" s="14"/>
      <c r="E52" s="14"/>
      <c r="F52" s="14"/>
      <c r="G52" s="14"/>
      <c r="H52" s="14"/>
      <c r="I52" s="14"/>
      <c r="J52" s="14"/>
      <c r="K52" s="14"/>
      <c r="L52" s="14"/>
      <c r="M52" s="14"/>
      <c r="N52" s="14"/>
      <c r="O52" s="14"/>
      <c r="P52" s="97"/>
      <c r="Q52" s="2"/>
      <c r="R52" s="71"/>
    </row>
    <row r="53" spans="2:18" ht="15">
      <c r="B53" s="2" t="s">
        <v>112</v>
      </c>
      <c r="D53" s="14">
        <v>0</v>
      </c>
      <c r="E53" s="14"/>
      <c r="F53" s="14">
        <v>0</v>
      </c>
      <c r="G53" s="14"/>
      <c r="H53" s="14">
        <v>0</v>
      </c>
      <c r="I53" s="14"/>
      <c r="J53" s="14">
        <v>0</v>
      </c>
      <c r="K53" s="14"/>
      <c r="L53" s="14">
        <v>0</v>
      </c>
      <c r="M53" s="14">
        <v>0</v>
      </c>
      <c r="N53" s="14">
        <f>+D53+F53+H53+L53</f>
        <v>0</v>
      </c>
      <c r="O53" s="14"/>
      <c r="P53" s="97">
        <v>0</v>
      </c>
      <c r="Q53" s="2"/>
      <c r="R53" s="71">
        <f>SUM(N53:Q53)</f>
        <v>0</v>
      </c>
    </row>
    <row r="54" spans="2:18" ht="30">
      <c r="B54" s="66" t="s">
        <v>287</v>
      </c>
      <c r="D54" s="67">
        <f>+D43+D45+D47+D49+D51+D53</f>
        <v>60911</v>
      </c>
      <c r="E54" s="20"/>
      <c r="F54" s="67">
        <f>+F43+F45+F47+F49+F51+F53</f>
        <v>-806</v>
      </c>
      <c r="G54" s="14"/>
      <c r="H54" s="67">
        <f>+H43+H45+H47+H49+H51+H53</f>
        <v>919</v>
      </c>
      <c r="I54" s="67">
        <f>+I43+I49+I51+I53</f>
        <v>0</v>
      </c>
      <c r="J54" s="67">
        <f>+J43+J45+J47+J49+J51+J53</f>
        <v>27749</v>
      </c>
      <c r="K54" s="67">
        <f>+K43+K49+K51+K53</f>
        <v>0</v>
      </c>
      <c r="L54" s="67">
        <f>+L43+L45+L47+L49+L51+L53</f>
        <v>39672</v>
      </c>
      <c r="M54" s="14"/>
      <c r="N54" s="67">
        <f>+N43+N45+N47+N49+N51+N53</f>
        <v>128445</v>
      </c>
      <c r="O54" s="20"/>
      <c r="P54" s="67">
        <f>+P43+P45+P47+P49+P51+P53</f>
        <v>8381</v>
      </c>
      <c r="Q54" s="2"/>
      <c r="R54" s="67">
        <f>+R43+R45+R47+R49+R51+R53</f>
        <v>136826</v>
      </c>
    </row>
    <row r="55" spans="2:18" ht="15">
      <c r="B55" s="30"/>
      <c r="D55" s="61"/>
      <c r="E55" s="8"/>
      <c r="F55" s="8"/>
      <c r="H55" s="8"/>
      <c r="I55" s="8"/>
      <c r="J55" s="8"/>
      <c r="L55" s="61"/>
      <c r="N55" s="8"/>
      <c r="O55" s="8"/>
      <c r="P55" s="2"/>
      <c r="Q55" s="2"/>
      <c r="R55" s="2"/>
    </row>
    <row r="56" spans="2:18" ht="15">
      <c r="B56" s="30"/>
      <c r="D56" s="61"/>
      <c r="E56" s="8"/>
      <c r="F56" s="8"/>
      <c r="H56" s="8"/>
      <c r="I56" s="8"/>
      <c r="J56" s="8"/>
      <c r="L56" s="61"/>
      <c r="N56" s="8"/>
      <c r="O56" s="8"/>
      <c r="P56" s="2"/>
      <c r="Q56" s="2"/>
      <c r="R56" s="2"/>
    </row>
    <row r="57" spans="2:18" ht="15">
      <c r="B57" s="30"/>
      <c r="D57" s="61"/>
      <c r="E57" s="8"/>
      <c r="F57" s="8"/>
      <c r="H57" s="8"/>
      <c r="I57" s="8"/>
      <c r="J57" s="8"/>
      <c r="L57" s="61"/>
      <c r="N57" s="8"/>
      <c r="O57" s="8"/>
      <c r="P57" s="2"/>
      <c r="Q57" s="2"/>
      <c r="R57" s="2"/>
    </row>
    <row r="58" spans="2:18" ht="15">
      <c r="B58" s="2"/>
      <c r="L58" s="58"/>
      <c r="N58" s="58"/>
      <c r="O58" s="58"/>
      <c r="P58" s="2"/>
      <c r="Q58" s="2"/>
      <c r="R58" s="2"/>
    </row>
    <row r="59" spans="2:18" ht="15">
      <c r="B59" s="11" t="s">
        <v>34</v>
      </c>
      <c r="E59" s="31"/>
      <c r="F59" s="31"/>
      <c r="G59" s="31"/>
      <c r="I59" s="14"/>
      <c r="J59" s="14"/>
      <c r="P59" s="2"/>
      <c r="Q59" s="2"/>
      <c r="R59" s="2"/>
    </row>
    <row r="60" spans="2:18" ht="15">
      <c r="B60" s="11" t="s">
        <v>273</v>
      </c>
      <c r="E60" s="31"/>
      <c r="F60" s="31"/>
      <c r="G60" s="31"/>
      <c r="I60" s="14"/>
      <c r="J60" s="14"/>
      <c r="P60" s="2"/>
      <c r="Q60" s="2"/>
      <c r="R60" s="2"/>
    </row>
    <row r="61" spans="16:18" ht="15">
      <c r="P61" s="2"/>
      <c r="Q61" s="2"/>
      <c r="R61" s="2"/>
    </row>
    <row r="62" spans="16:18" ht="15">
      <c r="P62" s="2"/>
      <c r="Q62" s="2"/>
      <c r="R62" s="154" t="s">
        <v>291</v>
      </c>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row r="74" spans="16:18" ht="15">
      <c r="P74" s="2"/>
      <c r="Q74" s="2"/>
      <c r="R74" s="2"/>
    </row>
    <row r="75" spans="16:18" ht="15">
      <c r="P75" s="2"/>
      <c r="Q75" s="2"/>
      <c r="R75" s="2"/>
    </row>
  </sheetData>
  <mergeCells count="8">
    <mergeCell ref="B5:N5"/>
    <mergeCell ref="B31:N31"/>
    <mergeCell ref="B33:N33"/>
    <mergeCell ref="D36:N36"/>
    <mergeCell ref="B7:N7"/>
    <mergeCell ref="B8:N8"/>
    <mergeCell ref="D10:N10"/>
    <mergeCell ref="B34:N34"/>
  </mergeCells>
  <printOptions/>
  <pageMargins left="0.5" right="0.25" top="0.75" bottom="0.5" header="0.25" footer="0.25"/>
  <pageSetup horizontalDpi="180" verticalDpi="180" orientation="portrait" paperSize="9" scale="70" r:id="rId2"/>
  <drawing r:id="rId1"/>
</worksheet>
</file>

<file path=xl/worksheets/sheet8.xml><?xml version="1.0" encoding="utf-8"?>
<worksheet xmlns="http://schemas.openxmlformats.org/spreadsheetml/2006/main" xmlns:r="http://schemas.openxmlformats.org/officeDocument/2006/relationships">
  <sheetPr codeName="Sheet41"/>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42" t="s">
        <v>83</v>
      </c>
      <c r="C5" s="142"/>
      <c r="D5" s="142"/>
      <c r="E5" s="142"/>
      <c r="F5" s="142"/>
      <c r="G5" s="142"/>
      <c r="H5" s="142"/>
    </row>
    <row r="6" spans="2:8" ht="14.25">
      <c r="B6" s="32"/>
      <c r="C6" s="32"/>
      <c r="D6" s="32"/>
      <c r="E6" s="32"/>
      <c r="F6" s="32"/>
      <c r="G6" s="32"/>
      <c r="H6" s="32"/>
    </row>
    <row r="7" spans="2:8" ht="16.5">
      <c r="B7" s="33" t="s">
        <v>36</v>
      </c>
      <c r="C7" s="34"/>
      <c r="D7" s="143" t="s">
        <v>37</v>
      </c>
      <c r="E7" s="143"/>
      <c r="F7" s="143"/>
      <c r="G7" s="143"/>
      <c r="H7" s="144"/>
    </row>
    <row r="9" ht="23.25" customHeight="1">
      <c r="C9" s="1" t="s">
        <v>197</v>
      </c>
    </row>
    <row r="11" spans="3:7" ht="19.5" customHeight="1">
      <c r="C11" s="1" t="s">
        <v>38</v>
      </c>
      <c r="E11" s="1" t="s">
        <v>39</v>
      </c>
      <c r="F11" s="1" t="s">
        <v>40</v>
      </c>
      <c r="G11" s="1" t="s">
        <v>41</v>
      </c>
    </row>
    <row r="13" ht="20.25" customHeight="1">
      <c r="C13" s="1" t="s">
        <v>89</v>
      </c>
    </row>
    <row r="15" spans="3:5" ht="19.5" customHeight="1">
      <c r="C15" s="1" t="s">
        <v>42</v>
      </c>
      <c r="D15" s="1" t="s">
        <v>43</v>
      </c>
      <c r="E15" s="1" t="s">
        <v>44</v>
      </c>
    </row>
    <row r="16" ht="8.25" customHeight="1"/>
    <row r="17" ht="7.5" customHeight="1"/>
    <row r="18" spans="2:8" ht="16.5">
      <c r="B18" s="33" t="s">
        <v>45</v>
      </c>
      <c r="C18" s="34"/>
      <c r="D18" s="143" t="s">
        <v>46</v>
      </c>
      <c r="E18" s="143"/>
      <c r="F18" s="143"/>
      <c r="G18" s="143"/>
      <c r="H18" s="144"/>
    </row>
    <row r="19" ht="7.5" customHeight="1"/>
    <row r="20" spans="5:6" ht="15">
      <c r="E20" s="147" t="s">
        <v>47</v>
      </c>
      <c r="F20" s="147"/>
    </row>
    <row r="21" spans="5:6" ht="15">
      <c r="E21" s="147" t="s">
        <v>198</v>
      </c>
      <c r="F21" s="147"/>
    </row>
    <row r="25" spans="2:8" ht="15.75">
      <c r="B25" s="35"/>
      <c r="C25" s="36"/>
      <c r="D25" s="37"/>
      <c r="E25" s="148" t="s">
        <v>48</v>
      </c>
      <c r="F25" s="148"/>
      <c r="G25" s="148" t="s">
        <v>49</v>
      </c>
      <c r="H25" s="149"/>
    </row>
    <row r="26" spans="2:8" ht="12.75">
      <c r="B26" s="38"/>
      <c r="C26" s="8"/>
      <c r="D26" s="8"/>
      <c r="E26" s="39" t="s">
        <v>50</v>
      </c>
      <c r="F26" s="39" t="s">
        <v>51</v>
      </c>
      <c r="G26" s="39" t="s">
        <v>52</v>
      </c>
      <c r="H26" s="39" t="s">
        <v>53</v>
      </c>
    </row>
    <row r="27" spans="2:8" ht="12.75">
      <c r="B27" s="38"/>
      <c r="C27" s="8"/>
      <c r="D27" s="8"/>
      <c r="E27" s="40"/>
      <c r="F27" s="41" t="s">
        <v>54</v>
      </c>
      <c r="G27" s="40"/>
      <c r="H27" s="41" t="s">
        <v>54</v>
      </c>
    </row>
    <row r="28" spans="2:8" ht="13.5" customHeight="1">
      <c r="B28" s="38"/>
      <c r="C28" s="8"/>
      <c r="D28" s="8"/>
      <c r="E28" s="40"/>
      <c r="F28" s="41" t="s">
        <v>55</v>
      </c>
      <c r="G28" s="40"/>
      <c r="H28" s="41" t="s">
        <v>56</v>
      </c>
    </row>
    <row r="29" spans="2:8" ht="26.25" customHeight="1">
      <c r="B29" s="38"/>
      <c r="C29" s="8"/>
      <c r="D29" s="8"/>
      <c r="E29" s="40"/>
      <c r="F29" s="40"/>
      <c r="G29" s="41"/>
      <c r="H29" s="41"/>
    </row>
    <row r="30" spans="2:10" ht="12.75">
      <c r="B30" s="38"/>
      <c r="C30" s="8"/>
      <c r="D30" s="8"/>
      <c r="E30" s="42">
        <v>38990</v>
      </c>
      <c r="F30" s="42">
        <v>38625</v>
      </c>
      <c r="G30" s="42">
        <v>38990</v>
      </c>
      <c r="H30" s="42">
        <v>38625</v>
      </c>
      <c r="I30" s="62"/>
      <c r="J30" s="8"/>
    </row>
    <row r="31" spans="2:8" ht="12.75">
      <c r="B31" s="38"/>
      <c r="C31" s="8"/>
      <c r="D31" s="8"/>
      <c r="E31" s="43" t="s">
        <v>57</v>
      </c>
      <c r="F31" s="43" t="s">
        <v>57</v>
      </c>
      <c r="G31" s="43" t="s">
        <v>57</v>
      </c>
      <c r="H31" s="43" t="s">
        <v>57</v>
      </c>
    </row>
    <row r="32" spans="2:8" ht="4.5" customHeight="1">
      <c r="B32" s="44"/>
      <c r="C32" s="4"/>
      <c r="D32" s="4"/>
      <c r="E32" s="45"/>
      <c r="F32" s="45"/>
      <c r="G32" s="45"/>
      <c r="H32" s="45"/>
    </row>
    <row r="33" spans="2:8" ht="12.75">
      <c r="B33" s="46">
        <v>1</v>
      </c>
      <c r="C33" s="47" t="s">
        <v>3</v>
      </c>
      <c r="D33" s="47"/>
      <c r="E33" s="48" t="e">
        <f>+#REF!</f>
        <v>#REF!</v>
      </c>
      <c r="F33" s="48"/>
      <c r="G33" s="48"/>
      <c r="H33" s="48"/>
    </row>
    <row r="34" spans="2:8" ht="12.75">
      <c r="B34" s="46">
        <v>2</v>
      </c>
      <c r="C34" s="47" t="s">
        <v>58</v>
      </c>
      <c r="D34" s="47"/>
      <c r="E34" s="48" t="e">
        <f>+#REF!</f>
        <v>#REF!</v>
      </c>
      <c r="F34" s="56"/>
      <c r="G34" s="48"/>
      <c r="H34" s="56"/>
    </row>
    <row r="35" spans="2:8" ht="12.75">
      <c r="B35" s="46">
        <v>3</v>
      </c>
      <c r="C35" s="100" t="s">
        <v>190</v>
      </c>
      <c r="D35" s="100"/>
      <c r="E35" s="48" t="e">
        <f>+#REF!</f>
        <v>#REF!</v>
      </c>
      <c r="F35" s="56"/>
      <c r="G35" s="48"/>
      <c r="H35" s="56"/>
    </row>
    <row r="36" spans="2:8" ht="12.75">
      <c r="B36" s="46">
        <v>4</v>
      </c>
      <c r="C36" s="100" t="s">
        <v>191</v>
      </c>
      <c r="D36" s="100"/>
      <c r="E36" s="48" t="e">
        <f>+#REF!</f>
        <v>#REF!</v>
      </c>
      <c r="F36" s="56"/>
      <c r="G36" s="48"/>
      <c r="H36" s="56"/>
    </row>
    <row r="37" spans="2:8" ht="12.75">
      <c r="B37" s="46"/>
      <c r="C37" s="100" t="s">
        <v>192</v>
      </c>
      <c r="D37" s="100"/>
      <c r="E37" s="48"/>
      <c r="F37" s="56"/>
      <c r="G37" s="48"/>
      <c r="H37" s="56"/>
    </row>
    <row r="38" spans="2:8" ht="12.75">
      <c r="B38" s="46">
        <v>5</v>
      </c>
      <c r="C38" s="47" t="s">
        <v>59</v>
      </c>
      <c r="D38" s="47"/>
      <c r="E38" s="49" t="e">
        <f>+#REF!</f>
        <v>#REF!</v>
      </c>
      <c r="F38" s="57"/>
      <c r="G38" s="49"/>
      <c r="H38" s="57"/>
    </row>
    <row r="39" spans="2:8" ht="12.75">
      <c r="B39" s="46">
        <v>6</v>
      </c>
      <c r="C39" s="100" t="s">
        <v>193</v>
      </c>
      <c r="D39" s="47"/>
      <c r="E39" s="48">
        <v>0</v>
      </c>
      <c r="F39" s="48">
        <v>0</v>
      </c>
      <c r="G39" s="48">
        <v>0</v>
      </c>
      <c r="H39" s="48">
        <v>0</v>
      </c>
    </row>
    <row r="40" spans="2:8" ht="23.25" customHeight="1">
      <c r="B40" s="46"/>
      <c r="C40" s="47"/>
      <c r="D40" s="47"/>
      <c r="E40" s="150" t="s">
        <v>75</v>
      </c>
      <c r="F40" s="151"/>
      <c r="G40" s="150" t="s">
        <v>76</v>
      </c>
      <c r="H40" s="151"/>
    </row>
    <row r="41" spans="2:8" ht="12.75">
      <c r="B41" s="46">
        <v>7</v>
      </c>
      <c r="C41" s="100" t="s">
        <v>194</v>
      </c>
      <c r="D41" s="100"/>
      <c r="E41" s="152" t="e">
        <f>+#REF!</f>
        <v>#REF!</v>
      </c>
      <c r="F41" s="153"/>
      <c r="G41" s="152"/>
      <c r="H41" s="153"/>
    </row>
    <row r="42" spans="2:8" ht="12.75">
      <c r="B42" s="38"/>
      <c r="C42" s="101" t="s">
        <v>195</v>
      </c>
      <c r="D42" s="101"/>
      <c r="E42" s="102"/>
      <c r="F42" s="102"/>
      <c r="G42" s="102"/>
      <c r="H42" s="103"/>
    </row>
    <row r="43" spans="2:8" ht="9" customHeight="1">
      <c r="B43" s="38"/>
      <c r="C43" s="8"/>
      <c r="D43" s="8"/>
      <c r="E43" s="8"/>
      <c r="F43" s="8"/>
      <c r="G43" s="8"/>
      <c r="H43" s="50"/>
    </row>
    <row r="44" spans="2:8" ht="12.75">
      <c r="B44" s="38" t="s">
        <v>60</v>
      </c>
      <c r="C44" s="8"/>
      <c r="D44" s="8"/>
      <c r="E44" s="8"/>
      <c r="F44" s="8"/>
      <c r="G44" s="8"/>
      <c r="H44" s="50"/>
    </row>
    <row r="45" spans="2:8" ht="8.25" customHeight="1">
      <c r="B45" s="44"/>
      <c r="C45" s="4"/>
      <c r="D45" s="4"/>
      <c r="E45" s="4"/>
      <c r="F45" s="4"/>
      <c r="G45" s="4"/>
      <c r="H45" s="51"/>
    </row>
    <row r="47" spans="2:4" ht="12.75">
      <c r="B47" s="52" t="s">
        <v>61</v>
      </c>
      <c r="C47" s="53"/>
      <c r="D47" s="53"/>
    </row>
    <row r="48" ht="8.25" customHeight="1"/>
    <row r="49" ht="8.25" customHeight="1"/>
    <row r="50" spans="2:8" ht="15.75">
      <c r="B50" s="54" t="s">
        <v>62</v>
      </c>
      <c r="C50" s="34"/>
      <c r="D50" s="143" t="s">
        <v>63</v>
      </c>
      <c r="E50" s="143"/>
      <c r="F50" s="143"/>
      <c r="G50" s="143"/>
      <c r="H50" s="144"/>
    </row>
    <row r="53" spans="2:8" ht="12.75">
      <c r="B53" s="35"/>
      <c r="C53" s="36"/>
      <c r="D53" s="37"/>
      <c r="E53" s="145" t="s">
        <v>48</v>
      </c>
      <c r="F53" s="145"/>
      <c r="G53" s="145" t="s">
        <v>49</v>
      </c>
      <c r="H53" s="146"/>
    </row>
    <row r="54" spans="2:8" ht="12.75">
      <c r="B54" s="38"/>
      <c r="C54" s="8"/>
      <c r="D54" s="8"/>
      <c r="E54" s="39" t="s">
        <v>50</v>
      </c>
      <c r="F54" s="39" t="s">
        <v>51</v>
      </c>
      <c r="G54" s="39" t="s">
        <v>52</v>
      </c>
      <c r="H54" s="39" t="s">
        <v>67</v>
      </c>
    </row>
    <row r="55" spans="2:8" ht="12.75">
      <c r="B55" s="38"/>
      <c r="C55" s="8"/>
      <c r="D55" s="8"/>
      <c r="E55" s="40"/>
      <c r="F55" s="41" t="s">
        <v>54</v>
      </c>
      <c r="G55" s="40"/>
      <c r="H55" s="41" t="s">
        <v>54</v>
      </c>
    </row>
    <row r="56" spans="2:8" ht="12.75">
      <c r="B56" s="38"/>
      <c r="C56" s="8"/>
      <c r="D56" s="8"/>
      <c r="E56" s="40"/>
      <c r="F56" s="41" t="s">
        <v>55</v>
      </c>
      <c r="G56" s="40"/>
      <c r="H56" s="41" t="s">
        <v>56</v>
      </c>
    </row>
    <row r="57" spans="2:8" ht="27.75" customHeight="1">
      <c r="B57" s="38"/>
      <c r="C57" s="8"/>
      <c r="D57" s="8"/>
      <c r="E57" s="40"/>
      <c r="F57" s="40"/>
      <c r="G57" s="40"/>
      <c r="H57" s="40"/>
    </row>
    <row r="58" spans="2:8" ht="12.75">
      <c r="B58" s="38"/>
      <c r="C58" s="8"/>
      <c r="D58" s="8"/>
      <c r="E58" s="42">
        <v>38898</v>
      </c>
      <c r="F58" s="42">
        <v>38533</v>
      </c>
      <c r="G58" s="42">
        <v>38898</v>
      </c>
      <c r="H58" s="42">
        <v>38533</v>
      </c>
    </row>
    <row r="59" spans="2:8" ht="12.75">
      <c r="B59" s="38"/>
      <c r="C59" s="8"/>
      <c r="D59" s="8"/>
      <c r="E59" s="43" t="s">
        <v>57</v>
      </c>
      <c r="F59" s="43" t="s">
        <v>57</v>
      </c>
      <c r="G59" s="43" t="s">
        <v>57</v>
      </c>
      <c r="H59" s="43" t="s">
        <v>57</v>
      </c>
    </row>
    <row r="60" spans="2:8" ht="5.25" customHeight="1">
      <c r="B60" s="44"/>
      <c r="C60" s="4"/>
      <c r="D60" s="4"/>
      <c r="E60" s="55"/>
      <c r="F60" s="55"/>
      <c r="G60" s="55"/>
      <c r="H60" s="55"/>
    </row>
    <row r="61" spans="2:8" ht="12.75">
      <c r="B61" s="46"/>
      <c r="C61" s="100"/>
      <c r="D61" s="47"/>
      <c r="E61" s="65"/>
      <c r="F61" s="65"/>
      <c r="G61" s="65"/>
      <c r="H61" s="56"/>
    </row>
    <row r="62" spans="2:8" ht="12.75">
      <c r="B62" s="46">
        <v>1</v>
      </c>
      <c r="C62" s="47" t="s">
        <v>64</v>
      </c>
      <c r="D62" s="47"/>
      <c r="E62" s="48">
        <v>0</v>
      </c>
      <c r="F62" s="48">
        <v>0</v>
      </c>
      <c r="G62" s="48">
        <v>0</v>
      </c>
      <c r="H62" s="48">
        <v>0</v>
      </c>
    </row>
    <row r="63" spans="2:8" ht="12.75">
      <c r="B63" s="46">
        <v>2</v>
      </c>
      <c r="C63" s="47" t="s">
        <v>66</v>
      </c>
      <c r="D63" s="47"/>
      <c r="E63" s="65" t="e">
        <f>-#REF!</f>
        <v>#REF!</v>
      </c>
      <c r="F63" s="65"/>
      <c r="G63" s="65"/>
      <c r="H63" s="65"/>
    </row>
    <row r="64" ht="12.75">
      <c r="H64" s="59"/>
    </row>
    <row r="66" ht="12.75">
      <c r="B66" s="52" t="s">
        <v>65</v>
      </c>
    </row>
  </sheetData>
  <mergeCells count="14">
    <mergeCell ref="B5:H5"/>
    <mergeCell ref="D50:H50"/>
    <mergeCell ref="E53:F53"/>
    <mergeCell ref="G53:H53"/>
    <mergeCell ref="D7:H7"/>
    <mergeCell ref="D18:H18"/>
    <mergeCell ref="E20:F20"/>
    <mergeCell ref="E21:F21"/>
    <mergeCell ref="E25:F25"/>
    <mergeCell ref="G25:H25"/>
    <mergeCell ref="E40:F40"/>
    <mergeCell ref="G40:H40"/>
    <mergeCell ref="E41:F41"/>
    <mergeCell ref="G41:H41"/>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kll</dc:creator>
  <cp:keywords/>
  <dc:description/>
  <cp:lastModifiedBy>user</cp:lastModifiedBy>
  <cp:lastPrinted>2009-08-28T06:39:51Z</cp:lastPrinted>
  <dcterms:created xsi:type="dcterms:W3CDTF">2002-10-19T02:25:46Z</dcterms:created>
  <dcterms:modified xsi:type="dcterms:W3CDTF">2009-08-28T06:56:08Z</dcterms:modified>
  <cp:category/>
  <cp:version/>
  <cp:contentType/>
  <cp:contentStatus/>
</cp:coreProperties>
</file>